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braintreedistrictcouncil-my.sharepoint.com/personal/claire-louise_sargeant_braintree_gov_uk/Documents/Desktop/Documents/"/>
    </mc:Choice>
  </mc:AlternateContent>
  <xr:revisionPtr revIDLastSave="13" documentId="8_{70B4E26A-7866-461B-A3C1-92C818959207}" xr6:coauthVersionLast="47" xr6:coauthVersionMax="47" xr10:uidLastSave="{F461ABD2-592D-4A48-A69C-4ECEF1E6CCD4}"/>
  <bookViews>
    <workbookView xWindow="-108" yWindow="-108" windowWidth="23256" windowHeight="14016" xr2:uid="{00000000-000D-0000-FFFF-FFFF00000000}"/>
  </bookViews>
  <sheets>
    <sheet name="Contracts Register" sheetId="8" r:id="rId1"/>
    <sheet name="Expired Contracts" sheetId="9" r:id="rId2"/>
  </sheets>
  <definedNames>
    <definedName name="_xlnm._FilterDatabase" localSheetId="0" hidden="1">'Contracts Register'!$A$1:$V$247</definedName>
    <definedName name="_xlnm._FilterDatabase" localSheetId="1" hidden="1">'Expired Contracts'!$A$1:$AC$212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1" i="8" l="1"/>
  <c r="J88" i="8"/>
  <c r="J6" i="9"/>
  <c r="M96" i="8"/>
  <c r="J96" i="8"/>
  <c r="M65" i="8"/>
  <c r="J65" i="8"/>
  <c r="J86" i="8"/>
  <c r="J94" i="8"/>
  <c r="J87" i="8"/>
  <c r="J19" i="9"/>
  <c r="J5" i="9"/>
  <c r="J24" i="9"/>
  <c r="J25" i="9"/>
  <c r="M25" i="9"/>
  <c r="J26" i="9"/>
  <c r="J27" i="9"/>
  <c r="M27" i="9"/>
  <c r="J76" i="8"/>
  <c r="J92" i="8"/>
  <c r="J66" i="8"/>
  <c r="J103" i="8"/>
  <c r="J28" i="8"/>
  <c r="J25" i="8"/>
  <c r="J85" i="8"/>
  <c r="J95" i="8"/>
  <c r="J99" i="8"/>
  <c r="J104" i="8"/>
  <c r="J105" i="8"/>
  <c r="J47" i="8"/>
  <c r="J69" i="8"/>
  <c r="J97" i="8"/>
  <c r="J144" i="9"/>
  <c r="L144" i="9"/>
  <c r="J107" i="8"/>
  <c r="J106" i="8"/>
  <c r="J170" i="9"/>
  <c r="J63" i="8"/>
  <c r="J246" i="8"/>
  <c r="J245" i="8"/>
  <c r="J211" i="8"/>
  <c r="J225" i="9"/>
  <c r="J175" i="9"/>
  <c r="J26" i="8"/>
  <c r="J24" i="8"/>
  <c r="J93" i="8"/>
  <c r="M143" i="8"/>
  <c r="J13" i="8"/>
  <c r="J14" i="8"/>
  <c r="J78" i="8"/>
  <c r="J70" i="8"/>
  <c r="J21" i="8"/>
  <c r="M45" i="9"/>
  <c r="J36" i="9"/>
  <c r="J41" i="8"/>
  <c r="J80" i="8"/>
  <c r="J7" i="8"/>
  <c r="J219" i="9"/>
  <c r="L102" i="8"/>
  <c r="J3" i="8"/>
  <c r="J137" i="9"/>
  <c r="J32" i="8"/>
  <c r="J2" i="8"/>
  <c r="J4" i="8"/>
  <c r="J5" i="8"/>
  <c r="J6" i="8"/>
  <c r="J8" i="8"/>
  <c r="J9" i="8"/>
  <c r="J11" i="8"/>
  <c r="J12" i="8"/>
  <c r="J15" i="8"/>
  <c r="J16" i="8"/>
  <c r="J17" i="8"/>
  <c r="J19" i="8"/>
  <c r="J20" i="8"/>
  <c r="J22" i="8"/>
  <c r="J23" i="8"/>
  <c r="J27" i="8"/>
  <c r="J29" i="8"/>
  <c r="J50" i="8"/>
  <c r="J30" i="8"/>
  <c r="J31" i="8"/>
  <c r="J33" i="8"/>
  <c r="J34" i="8"/>
  <c r="J35" i="8"/>
  <c r="J36" i="8"/>
  <c r="J37" i="8"/>
  <c r="J38" i="8"/>
  <c r="J39" i="8"/>
  <c r="J40" i="8"/>
  <c r="J42" i="8"/>
  <c r="J43" i="8"/>
  <c r="J44" i="8"/>
  <c r="J45" i="8"/>
  <c r="J46" i="8"/>
  <c r="J48" i="8"/>
  <c r="J49" i="8"/>
  <c r="J51" i="8"/>
  <c r="J52" i="8"/>
  <c r="J53" i="8"/>
  <c r="J56" i="8"/>
  <c r="J57" i="8"/>
  <c r="J58" i="8"/>
  <c r="J59" i="8"/>
  <c r="J60" i="8"/>
  <c r="J61" i="8"/>
  <c r="J62" i="8"/>
  <c r="J64" i="8"/>
  <c r="J67" i="8"/>
  <c r="J68" i="8"/>
  <c r="J72" i="8"/>
  <c r="J73" i="8"/>
  <c r="J74" i="8"/>
  <c r="J75" i="8"/>
  <c r="J77" i="8"/>
  <c r="J79" i="8"/>
  <c r="J81" i="8"/>
  <c r="J83" i="8"/>
  <c r="J84" i="8"/>
  <c r="J98" i="8"/>
  <c r="J100" i="8"/>
  <c r="J101" i="8"/>
  <c r="J102" i="8"/>
  <c r="J160" i="8"/>
  <c r="J10" i="8"/>
  <c r="J118" i="9"/>
  <c r="J193" i="9"/>
  <c r="J194" i="9"/>
  <c r="J195" i="9"/>
  <c r="J188" i="9"/>
  <c r="J190" i="9"/>
  <c r="J192" i="9"/>
  <c r="J187" i="9"/>
  <c r="J234" i="8"/>
  <c r="J216" i="8"/>
  <c r="J182" i="9"/>
  <c r="J211" i="9"/>
  <c r="J165" i="9"/>
  <c r="J185" i="9"/>
  <c r="J184" i="9"/>
  <c r="J183" i="9"/>
  <c r="L179" i="9"/>
  <c r="J179" i="9"/>
  <c r="J178" i="9"/>
  <c r="J176" i="9"/>
  <c r="J172" i="9"/>
  <c r="J169" i="9"/>
  <c r="J162" i="9"/>
  <c r="J115" i="9"/>
  <c r="J116" i="9"/>
  <c r="J119" i="9"/>
  <c r="J120" i="9"/>
  <c r="J180" i="9"/>
  <c r="L180" i="9"/>
  <c r="J181" i="9"/>
  <c r="L181" i="9"/>
  <c r="J173" i="9"/>
  <c r="J168" i="9"/>
  <c r="L168" i="9"/>
  <c r="J167" i="9"/>
  <c r="J123" i="9"/>
  <c r="J122" i="9"/>
  <c r="J196" i="9"/>
  <c r="J189" i="9"/>
  <c r="J105" i="9"/>
  <c r="M191" i="9"/>
  <c r="J107" i="9"/>
  <c r="J108" i="9"/>
  <c r="J109" i="9"/>
  <c r="J112" i="9"/>
  <c r="J197" i="9"/>
  <c r="J113" i="9"/>
  <c r="J114" i="9"/>
  <c r="J72" i="9"/>
  <c r="J45" i="9"/>
  <c r="L77" i="8"/>
  <c r="M72" i="8"/>
  <c r="L72" i="8"/>
  <c r="J203" i="9"/>
  <c r="J106" i="9"/>
  <c r="H104" i="9"/>
  <c r="H103" i="9"/>
  <c r="H98" i="9"/>
  <c r="H97" i="9"/>
  <c r="H2" i="9"/>
  <c r="H89" i="9"/>
  <c r="H88" i="9"/>
  <c r="H86" i="9"/>
  <c r="H85" i="9"/>
  <c r="J92" i="9"/>
  <c r="H82" i="9"/>
  <c r="H79" i="9"/>
  <c r="H74" i="9"/>
  <c r="H70" i="9"/>
  <c r="H68" i="9"/>
  <c r="H67" i="9"/>
  <c r="H62" i="9"/>
  <c r="H61" i="9"/>
  <c r="H56" i="9"/>
  <c r="J186" i="9"/>
  <c r="J177" i="9"/>
  <c r="H66" i="9"/>
  <c r="H94" i="9"/>
  <c r="H43" i="9"/>
  <c r="H42" i="9"/>
  <c r="J37" i="9"/>
  <c r="J166" i="9"/>
  <c r="L166" i="9"/>
  <c r="J110" i="9"/>
  <c r="J83" i="9"/>
  <c r="J199" i="9"/>
  <c r="J95" i="9"/>
  <c r="J90" i="9"/>
  <c r="J39" i="9"/>
  <c r="J60" i="9"/>
  <c r="J3" i="9"/>
  <c r="J77" i="9"/>
  <c r="J76" i="9"/>
  <c r="J73" i="9"/>
  <c r="L34" i="8"/>
  <c r="L51" i="8"/>
  <c r="L52" i="8"/>
  <c r="L53" i="8"/>
  <c r="L19" i="8"/>
  <c r="L2" i="8"/>
  <c r="L12" i="8"/>
  <c r="L38" i="8"/>
  <c r="M49" i="8"/>
  <c r="L59" i="8"/>
  <c r="L64" i="8"/>
  <c r="L81" i="8"/>
  <c r="H83" i="8"/>
  <c r="J166" i="8"/>
  <c r="J194" i="8"/>
  <c r="J23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Smith-Adams, Emily</author>
    <author>Bradford-Doig, Leonie</author>
    <author>Smith, Harry</author>
    <author>Roqueta, Lili</author>
    <author>Sargeant, Claire-Louise</author>
  </authors>
  <commentList>
    <comment ref="A1" authorId="0" shapeId="0" xr:uid="{C42733AD-5D0F-4D85-B94C-B9A770310529}">
      <text>
        <r>
          <rPr>
            <b/>
            <sz val="9"/>
            <color indexed="81"/>
            <rFont val="Tahoma"/>
            <family val="2"/>
          </rPr>
          <t>Smith-Adams, Emily:</t>
        </r>
        <r>
          <rPr>
            <sz val="9"/>
            <color indexed="81"/>
            <rFont val="Tahoma"/>
            <family val="2"/>
          </rPr>
          <t xml:space="preserve">
Is there a framework agreement reference number?  Is there a PO number?  Is there a PROC number?</t>
        </r>
      </text>
    </comment>
    <comment ref="D1" authorId="0" shapeId="0" xr:uid="{8B4D7AC3-9B8E-4ABE-8C3F-6B120385C536}">
      <text>
        <r>
          <rPr>
            <b/>
            <sz val="9"/>
            <color indexed="81"/>
            <rFont val="Tahoma"/>
            <family val="2"/>
          </rPr>
          <t>Smith-Adams, Emily:</t>
        </r>
        <r>
          <rPr>
            <sz val="9"/>
            <color indexed="81"/>
            <rFont val="Tahoma"/>
            <family val="2"/>
          </rPr>
          <t xml:space="preserve">
Name of contract as identified in the original Invitation to Tender.</t>
        </r>
      </text>
    </comment>
    <comment ref="F1" authorId="0" shapeId="0" xr:uid="{E17C1B80-8825-4FEC-9D5C-8F60B1AC4280}">
      <text>
        <r>
          <rPr>
            <b/>
            <sz val="9"/>
            <color indexed="81"/>
            <rFont val="Tahoma"/>
            <family val="2"/>
          </rPr>
          <t>Smith-Adams, Emily:</t>
        </r>
        <r>
          <rPr>
            <sz val="9"/>
            <color indexed="81"/>
            <rFont val="Tahoma"/>
            <family val="2"/>
          </rPr>
          <t xml:space="preserve">
Date the contract starts.</t>
        </r>
      </text>
    </comment>
    <comment ref="G1" authorId="0" shapeId="0" xr:uid="{F64EF435-16E3-4700-B3B8-D9DC11505E8B}">
      <text>
        <r>
          <rPr>
            <b/>
            <sz val="9"/>
            <color indexed="81"/>
            <rFont val="Tahoma"/>
            <family val="2"/>
          </rPr>
          <t>Smith-Adams, Emily:</t>
        </r>
        <r>
          <rPr>
            <sz val="9"/>
            <color indexed="81"/>
            <rFont val="Tahoma"/>
            <family val="2"/>
          </rPr>
          <t xml:space="preserve">
Date the contract is scheduled to end.</t>
        </r>
      </text>
    </comment>
    <comment ref="I1" authorId="0" shapeId="0" xr:uid="{A9987BF4-5C53-4A55-B7FF-CB6C165B10ED}">
      <text>
        <r>
          <rPr>
            <b/>
            <sz val="9"/>
            <color indexed="81"/>
            <rFont val="Tahoma"/>
            <family val="2"/>
          </rPr>
          <t>Smith-Adams, Emily:</t>
        </r>
        <r>
          <rPr>
            <sz val="9"/>
            <color indexed="81"/>
            <rFont val="Tahoma"/>
            <family val="2"/>
          </rPr>
          <t xml:space="preserve">
Date to which the contract can legitimately be extended under current terms (include all possible extension periods).</t>
        </r>
      </text>
    </comment>
    <comment ref="J1" authorId="0" shapeId="0" xr:uid="{3CC070F9-8CE8-47B1-8DD4-67AC54349B41}">
      <text>
        <r>
          <rPr>
            <b/>
            <sz val="9"/>
            <color indexed="81"/>
            <rFont val="Tahoma"/>
            <family val="2"/>
          </rPr>
          <t>Smith-Adams, Emily:</t>
        </r>
        <r>
          <rPr>
            <sz val="9"/>
            <color indexed="81"/>
            <rFont val="Tahoma"/>
            <family val="2"/>
          </rPr>
          <t xml:space="preserve">
Date on which the contract is scheduled to be reviewed for possible renewal. This will default to 6 months before the End Date if no value is entered.</t>
        </r>
      </text>
    </comment>
    <comment ref="L1" authorId="0" shapeId="0" xr:uid="{994C3F8E-7B73-4F8E-9C6B-25F72B7E9B56}">
      <text>
        <r>
          <rPr>
            <b/>
            <sz val="9"/>
            <color indexed="81"/>
            <rFont val="Tahoma"/>
            <family val="2"/>
          </rPr>
          <t>Smith-Adams, Emily:</t>
        </r>
        <r>
          <rPr>
            <sz val="9"/>
            <color indexed="81"/>
            <rFont val="Tahoma"/>
            <family val="2"/>
          </rPr>
          <t xml:space="preserve">
The actual or anticipated TOTAL value over the full life of the contract, excluding any possible extensions.</t>
        </r>
      </text>
    </comment>
    <comment ref="M1" authorId="0" shapeId="0" xr:uid="{532BE253-97A1-4C4C-9ADC-94B744332730}">
      <text>
        <r>
          <rPr>
            <b/>
            <sz val="9"/>
            <color indexed="81"/>
            <rFont val="Tahoma"/>
            <family val="2"/>
          </rPr>
          <t>Smith-Adams, Emily:</t>
        </r>
        <r>
          <rPr>
            <sz val="9"/>
            <color indexed="81"/>
            <rFont val="Tahoma"/>
            <family val="2"/>
          </rPr>
          <t xml:space="preserve">
How much does the contract cost per annum?</t>
        </r>
      </text>
    </comment>
    <comment ref="Q1" authorId="0" shapeId="0" xr:uid="{E45A99F8-CDF8-4C82-92D7-1AB13A4AFEC1}">
      <text>
        <r>
          <rPr>
            <b/>
            <sz val="9"/>
            <color indexed="81"/>
            <rFont val="Tahoma"/>
            <family val="2"/>
          </rPr>
          <t>Smith-Adams, Emily:</t>
        </r>
        <r>
          <rPr>
            <sz val="9"/>
            <color indexed="81"/>
            <rFont val="Tahoma"/>
            <family val="2"/>
          </rPr>
          <t xml:space="preserve">
The Service Area responsible for the budget.</t>
        </r>
      </text>
    </comment>
    <comment ref="R1" authorId="0" shapeId="0" xr:uid="{0ED72FBD-4608-4395-916E-A64746AF31AD}">
      <text>
        <r>
          <rPr>
            <b/>
            <sz val="9"/>
            <color indexed="81"/>
            <rFont val="Tahoma"/>
            <family val="2"/>
          </rPr>
          <t>Smith-Adams, Emily:</t>
        </r>
        <r>
          <rPr>
            <sz val="9"/>
            <color indexed="81"/>
            <rFont val="Tahoma"/>
            <family val="2"/>
          </rPr>
          <t xml:space="preserve">
Who is the lead for this contract?</t>
        </r>
      </text>
    </comment>
    <comment ref="T1" authorId="0" shapeId="0" xr:uid="{FADA1B6C-A77D-4ACB-AEF0-00FA80A4D31A}">
      <text>
        <r>
          <rPr>
            <b/>
            <sz val="9"/>
            <color indexed="81"/>
            <rFont val="Tahoma"/>
            <family val="2"/>
          </rPr>
          <t>Smith-Adams, Emily:</t>
        </r>
        <r>
          <rPr>
            <sz val="9"/>
            <color indexed="81"/>
            <rFont val="Tahoma"/>
            <family val="2"/>
          </rPr>
          <t xml:space="preserve">
Is the company from the private or public sector or is the company a voluntary/ charity? 
Is the company an SME or not?</t>
        </r>
      </text>
    </comment>
    <comment ref="X1" authorId="0" shapeId="0" xr:uid="{7150DF3B-72D0-4820-962F-52CB384BA045}">
      <text>
        <r>
          <rPr>
            <b/>
            <sz val="9"/>
            <color indexed="81"/>
            <rFont val="Tahoma"/>
            <family val="2"/>
          </rPr>
          <t>Smith-Adams, Emily:</t>
        </r>
        <r>
          <rPr>
            <sz val="9"/>
            <color indexed="81"/>
            <rFont val="Tahoma"/>
            <family val="2"/>
          </rPr>
          <t xml:space="preserve">
YES / NO field - was this contract let using a framework creared by another organisation, such as the Government Procurement Service or PRO5?</t>
        </r>
      </text>
    </comment>
    <comment ref="Y1" authorId="0" shapeId="0" xr:uid="{8BEF98B4-0E74-4C5F-B2FA-4A97DF25BEF9}">
      <text>
        <r>
          <rPr>
            <b/>
            <sz val="9"/>
            <color indexed="81"/>
            <rFont val="Tahoma"/>
            <family val="2"/>
          </rPr>
          <t>Smith-Adams, Emily:</t>
        </r>
        <r>
          <rPr>
            <sz val="9"/>
            <color indexed="81"/>
            <rFont val="Tahoma"/>
            <family val="2"/>
          </rPr>
          <t xml:space="preserve">
If "YES" for the previous column, which organisation is responsible for the framework?</t>
        </r>
      </text>
    </comment>
    <comment ref="E2" authorId="1" shapeId="0" xr:uid="{00000000-0006-0000-0000-000024000000}">
      <text>
        <r>
          <rPr>
            <b/>
            <sz val="9"/>
            <color indexed="81"/>
            <rFont val="Tahoma"/>
            <family val="2"/>
          </rPr>
          <t>Bradford-Doig, Leonie:</t>
        </r>
        <r>
          <rPr>
            <sz val="9"/>
            <color indexed="81"/>
            <rFont val="Tahoma"/>
            <family val="2"/>
          </rPr>
          <t xml:space="preserve">
</t>
        </r>
      </text>
    </comment>
    <comment ref="T20" authorId="2" shapeId="0" xr:uid="{00000000-0006-0000-0000-000026000000}">
      <text>
        <r>
          <rPr>
            <b/>
            <sz val="9"/>
            <color indexed="81"/>
            <rFont val="Tahoma"/>
            <family val="2"/>
          </rPr>
          <t>Smith, Harry:</t>
        </r>
        <r>
          <rPr>
            <sz val="9"/>
            <color indexed="81"/>
            <rFont val="Tahoma"/>
            <family val="2"/>
          </rPr>
          <t xml:space="preserve">
Currently in SME threshold through balance sheet total as turnover is too high</t>
        </r>
      </text>
    </comment>
    <comment ref="L25" authorId="3" shapeId="0" xr:uid="{00000000-0006-0000-0000-00001D000000}">
      <text>
        <r>
          <rPr>
            <b/>
            <sz val="9"/>
            <color indexed="81"/>
            <rFont val="Tahoma"/>
            <family val="2"/>
          </rPr>
          <t>Roqueta, Lili:</t>
        </r>
        <r>
          <rPr>
            <sz val="9"/>
            <color indexed="81"/>
            <rFont val="Tahoma"/>
            <family val="2"/>
          </rPr>
          <t xml:space="preserve">
checking with Debbie</t>
        </r>
      </text>
    </comment>
    <comment ref="L30" authorId="3" shapeId="0" xr:uid="{00000000-0006-0000-0000-000016000000}">
      <text>
        <r>
          <rPr>
            <b/>
            <sz val="9"/>
            <color indexed="81"/>
            <rFont val="Tahoma"/>
            <family val="2"/>
          </rPr>
          <t>Roqueta, Lili:</t>
        </r>
        <r>
          <rPr>
            <sz val="9"/>
            <color indexed="81"/>
            <rFont val="Tahoma"/>
            <family val="2"/>
          </rPr>
          <t xml:space="preserve">
checking with Sarah Preece</t>
        </r>
      </text>
    </comment>
    <comment ref="F34" authorId="2" shapeId="0" xr:uid="{00000000-0006-0000-0000-000010000000}">
      <text>
        <r>
          <rPr>
            <b/>
            <sz val="9"/>
            <color indexed="81"/>
            <rFont val="Tahoma"/>
            <family val="2"/>
          </rPr>
          <t>Smith, Harry:</t>
        </r>
        <r>
          <rPr>
            <sz val="9"/>
            <color indexed="81"/>
            <rFont val="Tahoma"/>
            <family val="2"/>
          </rPr>
          <t xml:space="preserve">
First day of spring</t>
        </r>
      </text>
    </comment>
    <comment ref="G34" authorId="2" shapeId="0" xr:uid="{00000000-0006-0000-0000-000011000000}">
      <text>
        <r>
          <rPr>
            <b/>
            <sz val="9"/>
            <color indexed="81"/>
            <rFont val="Tahoma"/>
            <family val="2"/>
          </rPr>
          <t>Smith, Harry:</t>
        </r>
        <r>
          <rPr>
            <sz val="9"/>
            <color indexed="81"/>
            <rFont val="Tahoma"/>
            <family val="2"/>
          </rPr>
          <t xml:space="preserve">
First day of summer 2021</t>
        </r>
      </text>
    </comment>
    <comment ref="I60" authorId="2" shapeId="0" xr:uid="{00000000-0006-0000-0000-00000E000000}">
      <text>
        <r>
          <rPr>
            <b/>
            <sz val="9"/>
            <color indexed="81"/>
            <rFont val="Tahoma"/>
            <family val="2"/>
          </rPr>
          <t xml:space="preserve">Smith, Harry: 
</t>
        </r>
        <r>
          <rPr>
            <sz val="9"/>
            <color indexed="81"/>
            <rFont val="Tahoma"/>
            <family val="2"/>
          </rPr>
          <t>Initial one year term with the option to extend for a further 3 years to a maximum total term of 4 years</t>
        </r>
      </text>
    </comment>
    <comment ref="L83" authorId="2" shapeId="0" xr:uid="{00000000-0006-0000-0000-000012000000}">
      <text>
        <r>
          <rPr>
            <b/>
            <sz val="10"/>
            <color indexed="81"/>
            <rFont val="Tahoma"/>
            <family val="2"/>
          </rPr>
          <t>Smith, Harry:</t>
        </r>
        <r>
          <rPr>
            <sz val="9"/>
            <color indexed="81"/>
            <rFont val="Tahoma"/>
            <family val="2"/>
          </rPr>
          <t xml:space="preserve">
</t>
        </r>
        <r>
          <rPr>
            <sz val="10"/>
            <color indexed="81"/>
            <rFont val="Tahoma"/>
            <family val="2"/>
          </rPr>
          <t xml:space="preserve">Year 1: £18,500
Year 2: £19,000
Year 3: £19,500 </t>
        </r>
      </text>
    </comment>
    <comment ref="M110" authorId="2" shapeId="0" xr:uid="{00000000-0006-0000-0000-000013000000}">
      <text>
        <r>
          <rPr>
            <b/>
            <sz val="9"/>
            <color indexed="81"/>
            <rFont val="Tahoma"/>
            <family val="2"/>
          </rPr>
          <t>Smith, Harry:</t>
        </r>
        <r>
          <rPr>
            <sz val="9"/>
            <color indexed="81"/>
            <rFont val="Tahoma"/>
            <family val="2"/>
          </rPr>
          <t xml:space="preserve">
</t>
        </r>
      </text>
    </comment>
    <comment ref="T137" authorId="2" shapeId="0" xr:uid="{00000000-0006-0000-0000-000019000000}">
      <text>
        <r>
          <rPr>
            <b/>
            <sz val="9"/>
            <color indexed="81"/>
            <rFont val="Tahoma"/>
            <family val="2"/>
          </rPr>
          <t>Smith, Harry:</t>
        </r>
        <r>
          <rPr>
            <sz val="9"/>
            <color indexed="81"/>
            <rFont val="Tahoma"/>
            <family val="2"/>
          </rPr>
          <t xml:space="preserve">
Company as a whole is not SME, UK division of company is in the SME thresholds.</t>
        </r>
      </text>
    </comment>
    <comment ref="L149" authorId="4" shapeId="0" xr:uid="{93732945-D8F6-4D2D-A0EC-A39B916B6292}">
      <text>
        <r>
          <rPr>
            <sz val="11"/>
            <color theme="1"/>
            <rFont val="Calibri"/>
            <family val="2"/>
            <scheme val="minor"/>
          </rPr>
          <t>Sargeant, Claire-Louise:
PO £88,735</t>
        </r>
      </text>
    </comment>
    <comment ref="L161" authorId="4" shapeId="0" xr:uid="{0C224BCE-7C6D-4078-9F32-619FD06FE673}">
      <text>
        <r>
          <rPr>
            <sz val="11"/>
            <color theme="1"/>
            <rFont val="Calibri"/>
            <family val="2"/>
            <scheme val="minor"/>
          </rPr>
          <t>Sargeant, Claire-Louise:
Apr 19 – Apr 20 - £157,417.41
Apr 20 – Apr 21 - £181,144.01
Apr 21 – to Date – £244,494.01
Further spend is estimated over the next 12 months at £100,800</t>
        </r>
      </text>
    </comment>
    <comment ref="M161" authorId="4" shapeId="0" xr:uid="{004696A4-39B4-41AD-8327-9BF7AFD3AB3D}">
      <text>
        <r>
          <rPr>
            <sz val="11"/>
            <color theme="1"/>
            <rFont val="Calibri"/>
            <family val="2"/>
            <scheme val="minor"/>
          </rPr>
          <t>Further spend is estimated over the next 12 months at £100,800</t>
        </r>
      </text>
    </comment>
    <comment ref="G172" authorId="0" shapeId="0" xr:uid="{00000000-0006-0000-0000-000017000000}">
      <text>
        <r>
          <rPr>
            <b/>
            <sz val="9"/>
            <color indexed="81"/>
            <rFont val="Tahoma"/>
            <family val="2"/>
          </rPr>
          <t>Smith-Adams, Emily:</t>
        </r>
        <r>
          <rPr>
            <sz val="9"/>
            <color indexed="81"/>
            <rFont val="Tahoma"/>
            <family val="2"/>
          </rPr>
          <t xml:space="preserve">
Rolling contract over 3 years</t>
        </r>
      </text>
    </comment>
    <comment ref="M182" authorId="4" shapeId="0" xr:uid="{580310BF-FDBB-4376-BA2B-8ACCA3C09530}">
      <text>
        <r>
          <rPr>
            <sz val="11"/>
            <color theme="1"/>
            <rFont val="Calibri"/>
            <family val="2"/>
            <scheme val="minor"/>
          </rPr>
          <t>Sargeant, Claire-Louise:
2020/21- £9,166
2021/22 -£21,138
2022/23 - £19,200</t>
        </r>
      </text>
    </comment>
    <comment ref="B183" authorId="3" shapeId="0" xr:uid="{00000000-0006-0000-0000-000018000000}">
      <text>
        <r>
          <rPr>
            <b/>
            <sz val="9"/>
            <color indexed="81"/>
            <rFont val="Tahoma"/>
            <family val="2"/>
          </rPr>
          <t>Roqueta, Lili:</t>
        </r>
        <r>
          <rPr>
            <sz val="9"/>
            <color indexed="81"/>
            <rFont val="Tahoma"/>
            <family val="2"/>
          </rPr>
          <t xml:space="preserve">
checking with Nicola R</t>
        </r>
      </text>
    </comment>
    <comment ref="I191" authorId="2" shapeId="0" xr:uid="{00000000-0006-0000-0000-00000F000000}">
      <text>
        <r>
          <rPr>
            <b/>
            <sz val="9"/>
            <color indexed="81"/>
            <rFont val="Tahoma"/>
            <family val="2"/>
          </rPr>
          <t xml:space="preserve">Smith, Harry: 
</t>
        </r>
        <r>
          <rPr>
            <sz val="9"/>
            <color indexed="81"/>
            <rFont val="Tahoma"/>
            <family val="2"/>
          </rPr>
          <t>Initial one year term with the option to extend for a further 3 years to a maximum total term of 4 years</t>
        </r>
      </text>
    </comment>
    <comment ref="D218" authorId="3" shapeId="0" xr:uid="{00000000-0006-0000-0000-000025000000}">
      <text>
        <r>
          <rPr>
            <b/>
            <sz val="9"/>
            <color indexed="81"/>
            <rFont val="Tahoma"/>
            <family val="2"/>
          </rPr>
          <t>Roqueta, Lili:</t>
        </r>
        <r>
          <rPr>
            <sz val="9"/>
            <color indexed="81"/>
            <rFont val="Tahoma"/>
            <family val="2"/>
          </rPr>
          <t xml:space="preserve">
need assistance to complete</t>
        </r>
      </text>
    </comment>
  </commentList>
</comments>
</file>

<file path=xl/sharedStrings.xml><?xml version="1.0" encoding="utf-8"?>
<sst xmlns="http://schemas.openxmlformats.org/spreadsheetml/2006/main" count="6003" uniqueCount="1852">
  <si>
    <t>Reference Number</t>
  </si>
  <si>
    <t>Status - Current of Expired</t>
  </si>
  <si>
    <t>One-off or Ongoing</t>
  </si>
  <si>
    <t>Title of Agreement</t>
  </si>
  <si>
    <t>Description</t>
  </si>
  <si>
    <t>Start Date</t>
  </si>
  <si>
    <t>End Date</t>
  </si>
  <si>
    <t>Contract Length</t>
  </si>
  <si>
    <t>Extension</t>
  </si>
  <si>
    <t>Review Date</t>
  </si>
  <si>
    <t>Contract Extension Date</t>
  </si>
  <si>
    <t>Total Amount</t>
  </si>
  <si>
    <t>Approx Annual Value</t>
  </si>
  <si>
    <t>Actual Spend</t>
  </si>
  <si>
    <t>Annual Savings</t>
  </si>
  <si>
    <t>Value Added Tax</t>
  </si>
  <si>
    <t>Service Area</t>
  </si>
  <si>
    <t>Contract Manager</t>
  </si>
  <si>
    <t>Supplier Name</t>
  </si>
  <si>
    <t>Supplier Organisation Type</t>
  </si>
  <si>
    <t>Procurement Category Level 1 (Proclass system)</t>
  </si>
  <si>
    <t>Procurement Category Level 2 (Proclass system)</t>
  </si>
  <si>
    <t>Procurement Category Level 3 (Proclass system)</t>
  </si>
  <si>
    <t>Procurement Route (Call-off, RFQ, Open, Restricted, Comp Dialogue w/Negotiation, Exemption)</t>
  </si>
  <si>
    <t>Framework Organisation</t>
  </si>
  <si>
    <t xml:space="preserve">Comments </t>
  </si>
  <si>
    <t>Current</t>
  </si>
  <si>
    <t>Ongoing</t>
  </si>
  <si>
    <t>n/a</t>
  </si>
  <si>
    <t>Procurement</t>
  </si>
  <si>
    <t>Not Elsewhere Classified</t>
  </si>
  <si>
    <t>On forward plan</t>
  </si>
  <si>
    <t>PROC22-0148</t>
  </si>
  <si>
    <t xml:space="preserve">Data Sims </t>
  </si>
  <si>
    <t>via CCS call off</t>
  </si>
  <si>
    <t>2 years</t>
  </si>
  <si>
    <t>ICT Services</t>
  </si>
  <si>
    <t>Trudy Carter</t>
  </si>
  <si>
    <t xml:space="preserve">o2 </t>
  </si>
  <si>
    <t>Private Sector</t>
  </si>
  <si>
    <t>Information Communication Technology</t>
  </si>
  <si>
    <t>Telecommunications</t>
  </si>
  <si>
    <t>Mobile</t>
  </si>
  <si>
    <t>SPS0001</t>
  </si>
  <si>
    <t>Plastic Sacks</t>
  </si>
  <si>
    <t>Mini Competition under the BDC Refuse Supplies Framework for Plastic Sacks
(via Lot 1)</t>
  </si>
  <si>
    <t>14 months</t>
  </si>
  <si>
    <t>Operations</t>
  </si>
  <si>
    <t>Cromwell Polythene</t>
  </si>
  <si>
    <t>Private Sector SME</t>
  </si>
  <si>
    <t>Environmental Services</t>
  </si>
  <si>
    <t>Waste Management</t>
  </si>
  <si>
    <t>Consumables</t>
  </si>
  <si>
    <t>Call-off from Framework</t>
  </si>
  <si>
    <t>Braintree District Council</t>
  </si>
  <si>
    <t>One off</t>
  </si>
  <si>
    <t xml:space="preserve">Netbackup licences </t>
  </si>
  <si>
    <t>Netbackup licences for our backup solution</t>
  </si>
  <si>
    <t>1 year</t>
  </si>
  <si>
    <t>ICT</t>
  </si>
  <si>
    <t>Insight</t>
  </si>
  <si>
    <t>Services</t>
  </si>
  <si>
    <t xml:space="preserve">Cloud Services </t>
  </si>
  <si>
    <t>3 quotes</t>
  </si>
  <si>
    <t>23/08 - service has confirmed that this will be under £50k and they will carry out an RFQ</t>
  </si>
  <si>
    <t>Abandoned vehicles</t>
  </si>
  <si>
    <t>Recycling scrapped cars</t>
  </si>
  <si>
    <t>3 years</t>
  </si>
  <si>
    <t>Catherine Reeves</t>
  </si>
  <si>
    <t xml:space="preserve">National Metal Recycling </t>
  </si>
  <si>
    <t>Abandoned Vehicles</t>
  </si>
  <si>
    <t>PROC21-0101</t>
  </si>
  <si>
    <t>Microsoft Licence for BDC</t>
  </si>
  <si>
    <t xml:space="preserve">through NHS framework SBS / 19 / AB / WAB / 9411  </t>
  </si>
  <si>
    <t>Phoenix</t>
  </si>
  <si>
    <t>Software</t>
  </si>
  <si>
    <t>Products</t>
  </si>
  <si>
    <t>FW</t>
  </si>
  <si>
    <t>SBS</t>
  </si>
  <si>
    <t xml:space="preserve">P007028   </t>
  </si>
  <si>
    <t>One-off</t>
  </si>
  <si>
    <t>NSIP legal services support</t>
  </si>
  <si>
    <t xml:space="preserve">specialist NSIP legal services support for Project (NSIP) for the National Grid Bramford to Twinstead project </t>
  </si>
  <si>
    <t>Development Management</t>
  </si>
  <si>
    <t>Holmes &amp; Hills</t>
  </si>
  <si>
    <t>Legal Services</t>
  </si>
  <si>
    <t>Specialist Support</t>
  </si>
  <si>
    <t>x</t>
  </si>
  <si>
    <t>Exemption</t>
  </si>
  <si>
    <t>PROC22-0150</t>
  </si>
  <si>
    <t>Plaza Cleaning</t>
  </si>
  <si>
    <t>1 Year contract for the cleaning of the Plaza</t>
  </si>
  <si>
    <t>Asset Management</t>
  </si>
  <si>
    <t>Caroline Wilkinson</t>
  </si>
  <si>
    <t>El Sparkle</t>
  </si>
  <si>
    <t>Cleaning &amp; Janitorial</t>
  </si>
  <si>
    <t>Cleaning Service</t>
  </si>
  <si>
    <t>RFQ</t>
  </si>
  <si>
    <t>N/A</t>
  </si>
  <si>
    <t>PROC21-0103</t>
  </si>
  <si>
    <t>Festive lights</t>
  </si>
  <si>
    <t>Set up and switch on of Christmas lights</t>
  </si>
  <si>
    <t>Economic Development</t>
  </si>
  <si>
    <t>Eve Cleghorn</t>
  </si>
  <si>
    <t>Cozens</t>
  </si>
  <si>
    <t>Social Community Care Supplies &amp; Services</t>
  </si>
  <si>
    <t>Supplies</t>
  </si>
  <si>
    <t>Fitted Equipment</t>
  </si>
  <si>
    <t>No</t>
  </si>
  <si>
    <t>EX060922</t>
  </si>
  <si>
    <t xml:space="preserve">Wardell Armstrong </t>
  </si>
  <si>
    <t xml:space="preserve">The East Anglia Green Energy Enablement (EA GREEN) project is a proposal by National Grid to build a 400kV electricity overhead transmission line in East Anglia running from Norwich to Bramford in the north and from Bramford to Tilbury in the south. This NSIP scheme is expected to run through the Braintree district. During pre-application, we are anticipating the requirement to Expired extensive environmental statements. We do not have the inhouse resource/capability and therefore will need to procure a contractor to support BDC within Air quality, Noise, vibration and Contamination. National Grid will be paying for these additional requirements through a PPA. The appointed consultants will be expected to include: 1. Attending meetings with the National Grid team on behalf of BDC to discuss issues including meeting preparation and meeting actions. 2. Reviewing, commenting and producing recommendations on the relevant sections of documents produced by National Grid including the Environmental Impact Assessment (EIA), Environmental Statement (ES), Construction Environmental Management Plan (CEMP), the Authority’s Local Impact Report and both non-Statutory and Statutory Consultation Documents. 3. Providing advice to Braintree District Council on adequacy of assessment 4. Providing advice to Braintree District Council on acceptability of mitigation 5. Non-technical site visits 6. Coordination with other technical specialists </t>
  </si>
  <si>
    <t xml:space="preserve">Economic Development </t>
  </si>
  <si>
    <t>Louise Flavell</t>
  </si>
  <si>
    <t xml:space="preserve">Private Sector </t>
  </si>
  <si>
    <t>Consultancy</t>
  </si>
  <si>
    <t>Business</t>
  </si>
  <si>
    <t>PO004051</t>
  </si>
  <si>
    <t>Provision of Marketing Data and Software</t>
  </si>
  <si>
    <t xml:space="preserve">Mosaic UK 7 Licence Extension - </t>
  </si>
  <si>
    <t>(yearly renewal)</t>
  </si>
  <si>
    <t>Marketing and Comms/ICT</t>
  </si>
  <si>
    <t>Experian</t>
  </si>
  <si>
    <t>PROC21-0121</t>
  </si>
  <si>
    <t>Lift servicing</t>
  </si>
  <si>
    <t>for Causeway House, Town Hall and George Yard</t>
  </si>
  <si>
    <t>Operations/Facilities/Town Hall</t>
  </si>
  <si>
    <t>R J Lifts</t>
  </si>
  <si>
    <t>Facilities &amp; Management Services</t>
  </si>
  <si>
    <t>Lifts</t>
  </si>
  <si>
    <t>Repair &amp; Maintenance</t>
  </si>
  <si>
    <t>Open</t>
  </si>
  <si>
    <t>RM1075</t>
  </si>
  <si>
    <t>Claire chased</t>
  </si>
  <si>
    <t>Half Hourly and unmetered electricity supplies</t>
  </si>
  <si>
    <t>Half Hourly and Unmetered Electricity Supplies</t>
  </si>
  <si>
    <t>6 years 4 months</t>
  </si>
  <si>
    <t>Perpetual via CCS Agreement</t>
  </si>
  <si>
    <t>?</t>
  </si>
  <si>
    <t>Environment</t>
  </si>
  <si>
    <t>Mark Wilson</t>
  </si>
  <si>
    <t>EDF</t>
  </si>
  <si>
    <t>Utilities</t>
  </si>
  <si>
    <t>Electricity</t>
  </si>
  <si>
    <t>Crown Commercial Service Framework RM1075</t>
  </si>
  <si>
    <t>RM3791</t>
  </si>
  <si>
    <t>Non-Half Hourly (NHH) Electricity</t>
  </si>
  <si>
    <t>British Gas Business</t>
  </si>
  <si>
    <t>Crown Commercial Service Framework RM3791</t>
  </si>
  <si>
    <t>P000771</t>
  </si>
  <si>
    <t>Assure 24 - Telephony and Cube Licence Maintenance</t>
  </si>
  <si>
    <t>Assure 24 - Contracts 0020086391, 0020086389, 0020086389 (hardware)</t>
  </si>
  <si>
    <t>various</t>
  </si>
  <si>
    <t xml:space="preserve">Trudy Carter </t>
  </si>
  <si>
    <t>ONI PLC</t>
  </si>
  <si>
    <t>PO003599</t>
  </si>
  <si>
    <t>Liberty platform</t>
  </si>
  <si>
    <t>Multi-year SolutionCare Services and Support - 1 Year</t>
  </si>
  <si>
    <t>Netcall Telecom Limited</t>
  </si>
  <si>
    <t>Call Systems</t>
  </si>
  <si>
    <t>P006908</t>
  </si>
  <si>
    <t xml:space="preserve">Telephone system </t>
  </si>
  <si>
    <t>Telephone system services and support</t>
  </si>
  <si>
    <t>Jen Sayer</t>
  </si>
  <si>
    <t>Netcall</t>
  </si>
  <si>
    <t>Maintenance &amp; Support</t>
  </si>
  <si>
    <t>EX080323</t>
  </si>
  <si>
    <t>Elections Consultant</t>
  </si>
  <si>
    <t>Consultant to provide resilience over the coming months to ensure that the elections in May 2023 are delivered.</t>
  </si>
  <si>
    <t>2 months</t>
  </si>
  <si>
    <t>Elections Team</t>
  </si>
  <si>
    <t>Kim Cole</t>
  </si>
  <si>
    <t xml:space="preserve">AEA Consultants </t>
  </si>
  <si>
    <t>Election Services</t>
  </si>
  <si>
    <t>Expired</t>
  </si>
  <si>
    <t>Print and Graphics production printers</t>
  </si>
  <si>
    <t>Crown Commercial Services RM3781 LOT 2</t>
  </si>
  <si>
    <t>5 years</t>
  </si>
  <si>
    <t>Graphics</t>
  </si>
  <si>
    <t>Sam Moore</t>
  </si>
  <si>
    <t>Xerox</t>
  </si>
  <si>
    <t>Printing</t>
  </si>
  <si>
    <t>CCS</t>
  </si>
  <si>
    <t>PROC19-0108</t>
  </si>
  <si>
    <t>Rental &amp; service agreement including software maintenance</t>
  </si>
  <si>
    <t xml:space="preserve">MFD fleet </t>
  </si>
  <si>
    <t>Marketing and Comms</t>
  </si>
  <si>
    <t>Konica Minolta</t>
  </si>
  <si>
    <t>Hardware</t>
  </si>
  <si>
    <t>EOLP</t>
  </si>
  <si>
    <t>Ops/Contract Agreement</t>
  </si>
  <si>
    <t>Textiles Collection</t>
  </si>
  <si>
    <t>Bring bank collection for textiles - 12 month extension</t>
  </si>
  <si>
    <t>Cyrille Yemeli,</t>
  </si>
  <si>
    <t>Essex Textiles</t>
  </si>
  <si>
    <t>Recycling</t>
  </si>
  <si>
    <t>EX171122-3</t>
  </si>
  <si>
    <t xml:space="preserve">Current </t>
  </si>
  <si>
    <t xml:space="preserve">Place Services </t>
  </si>
  <si>
    <t xml:space="preserve">Consultants to Expired extensive environmental statements
</t>
  </si>
  <si>
    <t>Building Construction Materials</t>
  </si>
  <si>
    <t>Electrical</t>
  </si>
  <si>
    <t>EX171122-4</t>
  </si>
  <si>
    <t>Objective Keystone Corporate Limited</t>
  </si>
  <si>
    <t>Online publication and consultation software to support production of the Local Plan, Supplementary Planning Documents, Neighbourhood Plans, and other planning related documents.</t>
  </si>
  <si>
    <t>Planning</t>
  </si>
  <si>
    <t>Alan Massow</t>
  </si>
  <si>
    <t>Objective Corporate Limited</t>
  </si>
  <si>
    <t>Management</t>
  </si>
  <si>
    <t>Organisation &amp; Planning</t>
  </si>
  <si>
    <t>P007363</t>
  </si>
  <si>
    <t>Cisco Telephony support and maintenance</t>
  </si>
  <si>
    <t>Thrive</t>
  </si>
  <si>
    <t>Maintenance &amp; support</t>
  </si>
  <si>
    <t>Sophos Firewall Licence</t>
  </si>
  <si>
    <t>Excell/Wavenet</t>
  </si>
  <si>
    <t xml:space="preserve">Private Sector SME </t>
  </si>
  <si>
    <t>tbc</t>
  </si>
  <si>
    <t>Mobile Phones</t>
  </si>
  <si>
    <t>Refresh of Mobile phones that are no longer supported by the latest Android OS.</t>
  </si>
  <si>
    <t>XMA</t>
  </si>
  <si>
    <t>PROC22-0105</t>
  </si>
  <si>
    <t>Sanitary Bins</t>
  </si>
  <si>
    <t>Sanitary Bin change Through ESPO fw for all BDC assets</t>
  </si>
  <si>
    <t>1+1</t>
  </si>
  <si>
    <t>Procurement/Organisation wide</t>
  </si>
  <si>
    <t>Paul Reid</t>
  </si>
  <si>
    <t>PHS</t>
  </si>
  <si>
    <t>Washroom Sanitation Service</t>
  </si>
  <si>
    <t>ESPO</t>
  </si>
  <si>
    <t>EX10233-1</t>
  </si>
  <si>
    <t>Web Platform Services</t>
  </si>
  <si>
    <t>Provision of user licences for Jadu Connect, hosting and support for PayBridge and Jadu Central.</t>
  </si>
  <si>
    <t xml:space="preserve">2 years </t>
  </si>
  <si>
    <t>Jadu Creative Limited (Formerly Spacecraft Creative Limited)</t>
  </si>
  <si>
    <t>Website Development</t>
  </si>
  <si>
    <t>PROC22-0152</t>
  </si>
  <si>
    <t xml:space="preserve">Businesss Continuity / Disaster Recovery </t>
  </si>
  <si>
    <t>Arcserve solution - Appliance maintenance and Cloud Subsciption</t>
  </si>
  <si>
    <t>2 years 3 months</t>
  </si>
  <si>
    <t>Daniel Sayer</t>
  </si>
  <si>
    <t>Softcat Plc</t>
  </si>
  <si>
    <t>HTE Framework Agreement - HTE/005706</t>
  </si>
  <si>
    <t>EX0005</t>
  </si>
  <si>
    <t>Unified Communications</t>
  </si>
  <si>
    <t xml:space="preserve">Implement MS Teams for external calls in addition to the functionality already provided for internal calls, online meetings, instant messages and collaboration. </t>
  </si>
  <si>
    <t>8 months</t>
  </si>
  <si>
    <t>Gamma</t>
  </si>
  <si>
    <t>EX0006</t>
  </si>
  <si>
    <t>Clinical Waste</t>
  </si>
  <si>
    <t>To provide a service to collect sharp boxes from residents in our district.</t>
  </si>
  <si>
    <t>G B Holdings</t>
  </si>
  <si>
    <t>EX0027</t>
  </si>
  <si>
    <t>Internal and external Communications</t>
  </si>
  <si>
    <t xml:space="preserve">Platform to produce and send our email newsletters to residents, businesses, visitors, parish and town councils and staff.  Recently now using for internal communications via the CEO weekly staff email. </t>
  </si>
  <si>
    <t>Marketing &amp; Communications</t>
  </si>
  <si>
    <t>Granicus Firmstep Ltd </t>
  </si>
  <si>
    <t>Marketing</t>
  </si>
  <si>
    <t>PROC21-119</t>
  </si>
  <si>
    <t>Advertising space</t>
  </si>
  <si>
    <t xml:space="preserve">Publishing </t>
  </si>
  <si>
    <t>Newsquest</t>
  </si>
  <si>
    <t>Online Services</t>
  </si>
  <si>
    <t>0163 / PROC22-0156 (extension)</t>
  </si>
  <si>
    <t>Corporate office building cleaning and sheltered housing building cleaning for Colchester Borough Homes and Braintree District Council</t>
  </si>
  <si>
    <t>Lot 2 of ITT was Daily cleaning of Causeway House, Unit 4, Units 116 - 120 &amp; 121 – 123, Unit 9 and Unit 9 Workshop</t>
  </si>
  <si>
    <t>6 years</t>
  </si>
  <si>
    <t>Ops and Facilities Management</t>
  </si>
  <si>
    <t>Kingdom</t>
  </si>
  <si>
    <t xml:space="preserve">No </t>
  </si>
  <si>
    <t>Software to produce and send our email newsletters to residents and businesses</t>
  </si>
  <si>
    <t>rolling contract (software) - exemption (then framework?)</t>
  </si>
  <si>
    <t>8 years 2 month</t>
  </si>
  <si>
    <t>Lauren Wiffen</t>
  </si>
  <si>
    <t>Granicus LLC</t>
  </si>
  <si>
    <t>PROC19-0118</t>
  </si>
  <si>
    <t>Haulage</t>
  </si>
  <si>
    <t>Haulage of Dry Recycling, garden waste, soil and aggregate</t>
  </si>
  <si>
    <t>5 years 2 months</t>
  </si>
  <si>
    <t xml:space="preserve">4 years </t>
  </si>
  <si>
    <t>Lloyd Andrews</t>
  </si>
  <si>
    <t>Rowlands Transport</t>
  </si>
  <si>
    <t>Waste Collection for Recycling</t>
  </si>
  <si>
    <t>PROC21-0116</t>
  </si>
  <si>
    <t>Cleaning Services</t>
  </si>
  <si>
    <t>Cleaning for various BDC assets</t>
  </si>
  <si>
    <t>3 years 4 months</t>
  </si>
  <si>
    <t>Clean Green Cleaning Solutions</t>
  </si>
  <si>
    <t xml:space="preserve">Cleaning and Janitorial </t>
  </si>
  <si>
    <t>Cleaning service</t>
  </si>
  <si>
    <t>Internal</t>
  </si>
  <si>
    <t>PROC22-0132</t>
  </si>
  <si>
    <t>ESRI corporate GIS system</t>
  </si>
  <si>
    <t>Dean Fisk</t>
  </si>
  <si>
    <t>IDOX</t>
  </si>
  <si>
    <t>no</t>
  </si>
  <si>
    <t>EX0017</t>
  </si>
  <si>
    <t>Cleaning of The Plaza</t>
  </si>
  <si>
    <t>To continue with El Sparkle to provide cleaning and consumable provision for The Plaza.</t>
  </si>
  <si>
    <t>18 months</t>
  </si>
  <si>
    <t>Paul Quinn</t>
  </si>
  <si>
    <t>El Sparkle Ltd</t>
  </si>
  <si>
    <t>EX0018</t>
  </si>
  <si>
    <t>Housing - Julien Court accomodation</t>
  </si>
  <si>
    <t>Exemption until April 2025</t>
  </si>
  <si>
    <t xml:space="preserve">Housing </t>
  </si>
  <si>
    <t>Donna Goodchild</t>
  </si>
  <si>
    <t>Nacro</t>
  </si>
  <si>
    <t>Social Community Care Supplies &amp; Services - Adult</t>
  </si>
  <si>
    <t>Homeless Support</t>
  </si>
  <si>
    <t>e-newsletters</t>
  </si>
  <si>
    <t>Compile and send our e-newsletters to residents, businesses, visitors, parish and town councils in our district and staff.</t>
  </si>
  <si>
    <t>Digital/Online Publishing</t>
  </si>
  <si>
    <t>PROC20-0111</t>
  </si>
  <si>
    <t>Vehicle Charging Infrastructure</t>
  </si>
  <si>
    <t>To supply, install, commission, operate and maintain 16 x charging posts and ancillary equipment</t>
  </si>
  <si>
    <t>BPCM Chargemaster Solutions</t>
  </si>
  <si>
    <t>EX270422-1</t>
  </si>
  <si>
    <t xml:space="preserve">Capita Business Services </t>
  </si>
  <si>
    <t xml:space="preserve">Extension of the existing Capita Income Management system contract to run for a further three years (80k the period). </t>
  </si>
  <si>
    <t>Finance Services</t>
  </si>
  <si>
    <t>Mark Jarvis</t>
  </si>
  <si>
    <t>Capita Business Services</t>
  </si>
  <si>
    <t>56/0002842</t>
  </si>
  <si>
    <t>To carry out gully cleaning at BDC industrial areas</t>
  </si>
  <si>
    <t xml:space="preserve">Gully Cleaning Contract 2 x cleans per year to be carried out in May and December </t>
  </si>
  <si>
    <t>5 years 1 month</t>
  </si>
  <si>
    <t>Wanda Smith</t>
  </si>
  <si>
    <t>Flowline Ltd</t>
  </si>
  <si>
    <t xml:space="preserve">PROC21-0107 </t>
  </si>
  <si>
    <t xml:space="preserve">Domestic and Commercial bins </t>
  </si>
  <si>
    <t>BDC bins - through EPH framework</t>
  </si>
  <si>
    <t>4 years</t>
  </si>
  <si>
    <t>Straight - Lot 5, Egbert Taylor - Lot 6 and MGB - Lot 7</t>
  </si>
  <si>
    <t>EPH</t>
  </si>
  <si>
    <t>PROC22-0103</t>
  </si>
  <si>
    <t>Highway Verge and Visibility Cutting Services - Lot 1</t>
  </si>
  <si>
    <t>Full Autumn Only &amp; Ad Hoc Safety Cuts</t>
  </si>
  <si>
    <t>3 years (1+1)</t>
  </si>
  <si>
    <t>P Crawford Contracting Ltd</t>
  </si>
  <si>
    <t>Horticultural</t>
  </si>
  <si>
    <t>Verges</t>
  </si>
  <si>
    <t>P000656</t>
  </si>
  <si>
    <t>Delta Service</t>
  </si>
  <si>
    <t>E Tendering Solution</t>
  </si>
  <si>
    <t>BIP Solutions Limited</t>
  </si>
  <si>
    <t>EX140722</t>
  </si>
  <si>
    <t xml:space="preserve">CARETOWER IT SECURITY SPECIALISTS </t>
  </si>
  <si>
    <t xml:space="preserve">Procurement of a SIEM.
</t>
  </si>
  <si>
    <t>CARETOWER IT SECURITY SPECIALISTS </t>
  </si>
  <si>
    <t>Solar panel cleaning</t>
  </si>
  <si>
    <t>Solar panel cleaning over a 3 year contract period including roof access via cherry picker hire. As part of this service will be the provision of a visual electrical inspection and detailed report of condition of the panels. Sites: Causeway House Braintree Swimming Centre Halstead Leisure Centre Witham Leisure Centre Unit 9 Lakes Road Cost for 3 year Contract for above sites £15,195.00 Potentially there will be other sites coming on stream in the near future to be included in the cleaning regime.</t>
  </si>
  <si>
    <t>Clean Solar Solutions</t>
  </si>
  <si>
    <t>Works - Construction, Repair &amp; Maintenance</t>
  </si>
  <si>
    <t>Buildings</t>
  </si>
  <si>
    <t>EX0004/EX0035</t>
  </si>
  <si>
    <t>Temporary Accomodation</t>
  </si>
  <si>
    <t xml:space="preserve">Exemption for the use Dorrington/ Gantway/Stef &amp; Phillips/ Lampwick/ Oasis Hotel/ Travel Lodge/ Premier Inn to provide temporary accommodation over 2023/24 for a maximum value of £100k - December 2023 – request to increase the exemption up to a value of £250,000 until September 2024. </t>
  </si>
  <si>
    <t>Housing Options</t>
  </si>
  <si>
    <t>Dorrington/ Gantway/Stef &amp; Phillips/ Lampwick/ Oasis Hotel/ Travel Lodge/ Premier Inn</t>
  </si>
  <si>
    <t xml:space="preserve">Housing Management </t>
  </si>
  <si>
    <t xml:space="preserve">Housing Associtation Services </t>
  </si>
  <si>
    <t>PROC21-0124</t>
  </si>
  <si>
    <t>Insurance Services Lot 2</t>
  </si>
  <si>
    <t>MOTOR (FLEET AND LEASED VEHICLES)</t>
  </si>
  <si>
    <t>Insurance</t>
  </si>
  <si>
    <t>Protector</t>
  </si>
  <si>
    <t>Financial Services</t>
  </si>
  <si>
    <t>YPO</t>
  </si>
  <si>
    <t>Insurance Services Lot 1</t>
  </si>
  <si>
    <t>EMPLOYERS LIABILITY, PUBLIC / PRODUCTS LIABILITY, PROFESSIONAL INDEMNITY and OFFICIALS INDEMNITY</t>
  </si>
  <si>
    <t>Travellers</t>
  </si>
  <si>
    <t>Insurance Services Lot 3</t>
  </si>
  <si>
    <t>FIDELITY GUARANTEE INSURANCE</t>
  </si>
  <si>
    <t>Zurich Municipal</t>
  </si>
  <si>
    <t>EPP0013</t>
  </si>
  <si>
    <t>Collection and disposal of clinical waste</t>
  </si>
  <si>
    <t>EX0046</t>
  </si>
  <si>
    <t>Traffic Management</t>
  </si>
  <si>
    <t>TRAFFIC MANAGEMENT TO ENSURE STAFF SAFETY AND ALLOW BDC TO LITTER PICK/SWEEP A120 BYPASS LANE 1`S AND CENTRAL RESERVATION FROM MARKS FARM TO FELSTEAD SLIP ROAD AND RETURN DIRECTION (JULY/OCTOBER 2024) (MARCH 2025)</t>
  </si>
  <si>
    <t>Go Traffic Management</t>
  </si>
  <si>
    <t>Highway Equipment &amp; Materials</t>
  </si>
  <si>
    <t>Health &amp; Safety</t>
  </si>
  <si>
    <t>PROC20-0105</t>
  </si>
  <si>
    <t>Asset Valuations and Building Insurance Valuations</t>
  </si>
  <si>
    <t>Provision of Asset Valuations and Building Insurance Valuations Services</t>
  </si>
  <si>
    <t>NPS</t>
  </si>
  <si>
    <t>EX071122</t>
  </si>
  <si>
    <t>Treasury Management Advice Services</t>
  </si>
  <si>
    <t>Treasury Management advice service to the Council covering investments, borrowing, accounting requirements, training, etc.</t>
  </si>
  <si>
    <t xml:space="preserve">Finance </t>
  </si>
  <si>
    <t>Arlingclose ltd</t>
  </si>
  <si>
    <t xml:space="preserve">Accountancy </t>
  </si>
  <si>
    <t>EX171122-5</t>
  </si>
  <si>
    <t>Pilat Europe Limited</t>
  </si>
  <si>
    <t xml:space="preserve">Upgrade to the HR Job Evaluation System. </t>
  </si>
  <si>
    <t>HR</t>
  </si>
  <si>
    <t>Penny Phillips</t>
  </si>
  <si>
    <t>Digital / Online Publishing</t>
  </si>
  <si>
    <t>PROC22-0116</t>
  </si>
  <si>
    <t>Christmas switch on entertainment</t>
  </si>
  <si>
    <t>pre event promotion, presenters, stage, light and sound</t>
  </si>
  <si>
    <t>3 years 6 months</t>
  </si>
  <si>
    <t>Radio Essex</t>
  </si>
  <si>
    <t>Arts &amp; Leisure Services</t>
  </si>
  <si>
    <t>Events</t>
  </si>
  <si>
    <t>PROC22-0149</t>
  </si>
  <si>
    <t>Grave Digging Services</t>
  </si>
  <si>
    <t xml:space="preserve">The services will cover all routine and ad-hoc aspects of grave digging, excluding the digging of cremated remains graves as this is carried out by our in-house Horticulture Team. </t>
  </si>
  <si>
    <t>up to 2 years</t>
  </si>
  <si>
    <t>Esme McCambridge</t>
  </si>
  <si>
    <t xml:space="preserve">A Wallace Services </t>
  </si>
  <si>
    <t>Cemetery &amp; Crematorium</t>
  </si>
  <si>
    <t>PROC22-0124</t>
  </si>
  <si>
    <t>Fleet Tyres</t>
  </si>
  <si>
    <t>Provision of tyres and related services</t>
  </si>
  <si>
    <t xml:space="preserve">Debbie Bezzina </t>
  </si>
  <si>
    <t>Direct Tyre Management Ltd (DTM)</t>
  </si>
  <si>
    <t>Vehicle Management</t>
  </si>
  <si>
    <t>Parts</t>
  </si>
  <si>
    <t>EX180123</t>
  </si>
  <si>
    <t xml:space="preserve">Renewal of the Freshservice contract </t>
  </si>
  <si>
    <t>Renewal of the Freshservice contract for a period of 36 months.
Freshservice is a cloud-based IT Help Desk and service management solution that enables us to simplify our IT operations. The features include a ticketing system, self-service portal and knowledge base to assist BDC staff with IT solutions, e.g help with Microsoft Teams.</t>
  </si>
  <si>
    <t>Freshworks</t>
  </si>
  <si>
    <t>PROC20-0103</t>
  </si>
  <si>
    <t>Temporary Labour</t>
  </si>
  <si>
    <t>To provide temporary labour services</t>
  </si>
  <si>
    <t>First Call Contract Services</t>
  </si>
  <si>
    <t>Human Resources</t>
  </si>
  <si>
    <t>Temporary  Agency Staff</t>
  </si>
  <si>
    <t>PROC22-0109</t>
  </si>
  <si>
    <t xml:space="preserve">Footpaths repairs Consultancy </t>
  </si>
  <si>
    <t>via Lot 4 of EPH CC framework</t>
  </si>
  <si>
    <t>Samir Pandya</t>
  </si>
  <si>
    <t>Bailey Partnership</t>
  </si>
  <si>
    <t>EPP0027</t>
  </si>
  <si>
    <t>Elections printing</t>
  </si>
  <si>
    <t>Elections printing services</t>
  </si>
  <si>
    <t>Heather Patarou</t>
  </si>
  <si>
    <t>Civica UK Limited</t>
  </si>
  <si>
    <t>P005263</t>
  </si>
  <si>
    <t>Freshservice ServiceDesk</t>
  </si>
  <si>
    <t>Freshservice</t>
  </si>
  <si>
    <t>Maintenance &amp; Supprt</t>
  </si>
  <si>
    <t>PROC20-0114</t>
  </si>
  <si>
    <t>5 Year Support and Maintenance Agreement (Advanced)</t>
  </si>
  <si>
    <t>e-Proc system - Software Licensed by Advanced for use by the Council</t>
  </si>
  <si>
    <t>Advanced Business Software and Solutions Limited</t>
  </si>
  <si>
    <t>EX0007</t>
  </si>
  <si>
    <t>18-19 months</t>
  </si>
  <si>
    <t>Contact Centre Integration</t>
  </si>
  <si>
    <t>EPP0039</t>
  </si>
  <si>
    <t>Elections software</t>
  </si>
  <si>
    <t>Elections software license</t>
  </si>
  <si>
    <t>EX0029</t>
  </si>
  <si>
    <t xml:space="preserve">Council Tax Reduction – Banded Scheme </t>
  </si>
  <si>
    <t>Bespoke eForm</t>
  </si>
  <si>
    <t>Julie Rigby</t>
  </si>
  <si>
    <t>Victoria Forms</t>
  </si>
  <si>
    <t>PROC22-0141</t>
  </si>
  <si>
    <t xml:space="preserve">Open Revenues </t>
  </si>
  <si>
    <t>Revenues, Benefits, Sundry Debtor and Recovery system. Annual Licenses for existing system</t>
  </si>
  <si>
    <t>18 years</t>
  </si>
  <si>
    <t>Revenue and Benefits</t>
  </si>
  <si>
    <t>Civica Open Revenues</t>
  </si>
  <si>
    <t>EX010223-2</t>
  </si>
  <si>
    <t>Uniform</t>
  </si>
  <si>
    <t xml:space="preserve">This will replace our current Idox software “Unimap Desktop” which enables mapping and spatial data to be viewed in the Uniform System. “Unimap Web” is an upgraded version of Unimap Desktop with additional functionality and features. </t>
  </si>
  <si>
    <t>IT</t>
  </si>
  <si>
    <t>Idox</t>
  </si>
  <si>
    <t>Exemption/Call-off</t>
  </si>
  <si>
    <t>EX171122-1</t>
  </si>
  <si>
    <t xml:space="preserve">ESRI </t>
  </si>
  <si>
    <t>Computer system</t>
  </si>
  <si>
    <t>ESRI </t>
  </si>
  <si>
    <t>Information Services and Software Solutions</t>
  </si>
  <si>
    <t>Legal</t>
  </si>
  <si>
    <t>Sweet &amp; Maxwell</t>
  </si>
  <si>
    <t>Maintenance</t>
  </si>
  <si>
    <t>Rolling contract</t>
  </si>
  <si>
    <t>ETC Sports Surfaces</t>
  </si>
  <si>
    <t>SPS0008</t>
  </si>
  <si>
    <t xml:space="preserve">Collection, treatment and disposal of mixed glass </t>
  </si>
  <si>
    <t>Collection, treatment and disposal of mixed glass - Concessions Contract</t>
  </si>
  <si>
    <t>URK UK Ltd</t>
  </si>
  <si>
    <t>Waste Disposal</t>
  </si>
  <si>
    <t>EX230223-1</t>
  </si>
  <si>
    <t>Internet connectivity and associated firewalls</t>
  </si>
  <si>
    <t>36 month co-termed contract from the latest expiry of our existing contracts with Wavenet for our internet connectivity and associated firewalls</t>
  </si>
  <si>
    <t>Wavenet Limited</t>
  </si>
  <si>
    <t>Internet Service Provision</t>
  </si>
  <si>
    <t>Exemption/Framework direct call-off</t>
  </si>
  <si>
    <t xml:space="preserve">CCS - RM3808 Network Services 2 </t>
  </si>
  <si>
    <t>Tree Watering</t>
  </si>
  <si>
    <t>3-year contract for the summer tree watering of 10 trees in Weavers Park, Braintree.</t>
  </si>
  <si>
    <t>28 months</t>
  </si>
  <si>
    <t>Econimic Development</t>
  </si>
  <si>
    <t>Grace Allman</t>
  </si>
  <si>
    <t>JPB Landscapes</t>
  </si>
  <si>
    <t>Trees &amp; Shrubs</t>
  </si>
  <si>
    <t>Direct Routing as a Service (DRAAS)</t>
  </si>
  <si>
    <t>PROC22-0164</t>
  </si>
  <si>
    <t xml:space="preserve">Use of Web-based IT system </t>
  </si>
  <si>
    <t xml:space="preserve">Use of Web-based IT system for provision of IT for Housing Register, Homelessness Module and Choice-Based Lettings system. </t>
  </si>
  <si>
    <t>Civica - Abritas Ltd</t>
  </si>
  <si>
    <t>EPH005</t>
  </si>
  <si>
    <t>Street Sweepings Arisings Framework Agreement</t>
  </si>
  <si>
    <t>Lot 7 - Collection and/or receiving, treatment/re-processing and disposal of street sweepings arisings within the Essex region</t>
  </si>
  <si>
    <t>Dunmow Skips</t>
  </si>
  <si>
    <t>PROC21-0120</t>
  </si>
  <si>
    <t>Learning Management System</t>
  </si>
  <si>
    <t>Build, manage and deliver workplace learning.</t>
  </si>
  <si>
    <t xml:space="preserve">OD &amp; L </t>
  </si>
  <si>
    <t>Daryl Miller</t>
  </si>
  <si>
    <t>Learning Pool</t>
  </si>
  <si>
    <t>Customised &amp; Bespoke</t>
  </si>
  <si>
    <t>PROC22-0136
EX220922</t>
  </si>
  <si>
    <t>HR/ Payroll Solution - iTrent</t>
  </si>
  <si>
    <t>HR/ Payroll system - iTrent</t>
  </si>
  <si>
    <t>4 years 6 months</t>
  </si>
  <si>
    <t>Finance</t>
  </si>
  <si>
    <t>NHS SBS - Digital Workplace Solutions SBS/19/AB/WAB/9411</t>
  </si>
  <si>
    <t>F00676</t>
  </si>
  <si>
    <t>Fleet Management System</t>
  </si>
  <si>
    <t>Fleet Check (FC)is a Fleet Management System that is web based. This information system allows accurate and consistent management and storage of vehicle and driver documents and records for ALL compliance systems involved with running the fleet and drivers in line with the Operator Licence</t>
  </si>
  <si>
    <t>Fleet check</t>
  </si>
  <si>
    <t>EPH005-1</t>
  </si>
  <si>
    <t>Street Sweepings Arisings</t>
  </si>
  <si>
    <t>Collection and/or receiving, treatment/re-processing and disposal of street sweepings arisings within the Essex region</t>
  </si>
  <si>
    <t>1+1 year</t>
  </si>
  <si>
    <t>VMware licence</t>
  </si>
  <si>
    <t>VMware licence renewal</t>
  </si>
  <si>
    <t>EPP0022</t>
  </si>
  <si>
    <t>Area based recruitment</t>
  </si>
  <si>
    <t>Collaboration agreement for area based recruitment</t>
  </si>
  <si>
    <t>Essex County Council</t>
  </si>
  <si>
    <t>Public Sector</t>
  </si>
  <si>
    <t>Professional &amp; Advisory Services</t>
  </si>
  <si>
    <t>Direct Award</t>
  </si>
  <si>
    <t>EPP0041</t>
  </si>
  <si>
    <t>Webcasting services</t>
  </si>
  <si>
    <t>Provision of webcasting services and replacement cameras</t>
  </si>
  <si>
    <t>1 year + 1 year</t>
  </si>
  <si>
    <t>Jack Smith</t>
  </si>
  <si>
    <t>Public-I</t>
  </si>
  <si>
    <t>Call-off</t>
  </si>
  <si>
    <t>Vending Machines</t>
  </si>
  <si>
    <t>Provision of rental service of the Maestro freestanding Bean coffee Machine and a Snack Vending Machine for frontline staffs in Units 121 to 123, Lakes Industrial Park for 3 years contract term.</t>
  </si>
  <si>
    <t>Lavazza Professional</t>
  </si>
  <si>
    <t>Rental</t>
  </si>
  <si>
    <t>Call Management reporting and analysis</t>
  </si>
  <si>
    <t>Renewal of Tiger Prism Call management reporting and ananlysis</t>
  </si>
  <si>
    <t>Cincos</t>
  </si>
  <si>
    <t> 208224</t>
  </si>
  <si>
    <t>Hand Arm Vibration Testing</t>
  </si>
  <si>
    <t>Hand Arm Vibration Testing for 5 Year SLA as per RFQ</t>
  </si>
  <si>
    <t>Rick Sargeant</t>
  </si>
  <si>
    <t>Earlsmere</t>
  </si>
  <si>
    <t>PROC22-0118</t>
  </si>
  <si>
    <t>current</t>
  </si>
  <si>
    <t>Hybrid Mail</t>
  </si>
  <si>
    <t>Printing, fulfillment and mailing services for the Revenues and Benefit Services and Electoral Registration Office. It is anticipated that other services will come into scope over the course of the contract after the initial 12 months pilot period. Includes annual  billing commencing testing Jan 24 for 2024/25 onwards.</t>
  </si>
  <si>
    <t>12 months</t>
  </si>
  <si>
    <t>3 years 5 months</t>
  </si>
  <si>
    <t xml:space="preserve">Corporate </t>
  </si>
  <si>
    <t>CFH Doc Mail Ltd</t>
  </si>
  <si>
    <t>P006880</t>
  </si>
  <si>
    <t>Water Testing</t>
  </si>
  <si>
    <t>Water analysis of private water supplies</t>
  </si>
  <si>
    <t>Environmet</t>
  </si>
  <si>
    <t>Colin Batchelor</t>
  </si>
  <si>
    <t>Northumbrian Water</t>
  </si>
  <si>
    <t>Technicl Equipment</t>
  </si>
  <si>
    <t>Testing</t>
  </si>
  <si>
    <t>PROC22-0160-2</t>
  </si>
  <si>
    <t>Server Infrastructure and Refresh</t>
  </si>
  <si>
    <t>variation for additional hardware</t>
  </si>
  <si>
    <t>Framework</t>
  </si>
  <si>
    <t>YPO395</t>
  </si>
  <si>
    <t>EPP0093</t>
  </si>
  <si>
    <t>cleaning and hygiene supplies</t>
  </si>
  <si>
    <t>Asset Management/Ops/Facilities Management</t>
  </si>
  <si>
    <t>Alliance Disposables, Bunzl UK and Nationwide Hygiene Supplies</t>
  </si>
  <si>
    <t>EPP</t>
  </si>
  <si>
    <t>EX0023</t>
  </si>
  <si>
    <t>Garden waste customer portal</t>
  </si>
  <si>
    <t>via In-Cab framework EPHF21-004 (Direct Award/Exemption)</t>
  </si>
  <si>
    <t>Bartec Auto ID Limited</t>
  </si>
  <si>
    <t>Sorting and Marketing of Mixed Dry Recyclate</t>
  </si>
  <si>
    <t>10 years</t>
  </si>
  <si>
    <t>Viridor</t>
  </si>
  <si>
    <t>Housing Benefits</t>
  </si>
  <si>
    <t>Appoint Housing Benefit Reporting Accountant for Audit Assurance</t>
  </si>
  <si>
    <t>KPMG LLP</t>
  </si>
  <si>
    <t>Audit</t>
  </si>
  <si>
    <t xml:space="preserve">A joint procurement (Basildon, Braintree, Brentwood, and Rochford), has been undertaken with Basildon District Council taking the procurement lead. Using the Crown Commercial Services Audit and Assurance Services Framework RM6188 Lot 2. </t>
  </si>
  <si>
    <t>PROC22-0120</t>
  </si>
  <si>
    <t>In Cab Technology &amp; Operations CRM</t>
  </si>
  <si>
    <t>via In-Cab framework EPHF21-004</t>
  </si>
  <si>
    <t>7 years</t>
  </si>
  <si>
    <t>PROC22-0128</t>
  </si>
  <si>
    <t>Plaza ICT Connectivity</t>
  </si>
  <si>
    <t xml:space="preserve">£261,019.11
</t>
  </si>
  <si>
    <t>Wavenet Limited/Excell Business</t>
  </si>
  <si>
    <t>Network</t>
  </si>
  <si>
    <t>HPE dHCI Solution – Virtual Environment
HPE dHCI Solution – Physical Servers
HPE dHCI Solution – Implementation, Support and Warranty
HPE dHCI Solution – Onboarding and ongoing maintenance support of existing physical servers</t>
  </si>
  <si>
    <t>Annual Recurring costs - ICT networking / wifi / print etc at the plaza</t>
  </si>
  <si>
    <t>2 + 2</t>
  </si>
  <si>
    <t>Wavenet</t>
  </si>
  <si>
    <t>PROC22-0158</t>
  </si>
  <si>
    <t>Purchase of Scrubdeck Washer and whole life care</t>
  </si>
  <si>
    <t>purchase of sweeper and maintenance thorughout expected contract life</t>
  </si>
  <si>
    <t>Scarab Sweepers</t>
  </si>
  <si>
    <t>Industrial</t>
  </si>
  <si>
    <t>Mini comp</t>
  </si>
  <si>
    <t>P009035</t>
  </si>
  <si>
    <t>Air Quality Monitoring</t>
  </si>
  <si>
    <t>BDC commissioned an independent review of our Air Quality Monitoring methodology in 2022 - one of the recommendations is that BDC purchased some additional NOX tubes and low cost air quality monitoring sensors to extend the range of pollutants that BDC were able to monitor. The procurement exercise was in relation to the low cost sensors.</t>
  </si>
  <si>
    <t xml:space="preserve">6 years </t>
  </si>
  <si>
    <t>South Coast Science Ltd</t>
  </si>
  <si>
    <t>Monitoring</t>
  </si>
  <si>
    <t>EX300522 -2</t>
  </si>
  <si>
    <t>Axon</t>
  </si>
  <si>
    <t xml:space="preserve">Procurement of Body Worn Cameras for the enforcement team to provide protection and obtain evidence in investigations. Annual subscription for 10 years </t>
  </si>
  <si>
    <t xml:space="preserve">Street Scene Enforcement </t>
  </si>
  <si>
    <t>Stuart Thompson</t>
  </si>
  <si>
    <t>Security</t>
  </si>
  <si>
    <t>Equipment</t>
  </si>
  <si>
    <t>Roller Brake Testing</t>
  </si>
  <si>
    <t>To provide a Roller Brake Tester for the Fleet Workshop to undertake vehicle brake tests to ensure complaince with the Operator Licence requirements.</t>
  </si>
  <si>
    <t>Toolkare Ltd</t>
  </si>
  <si>
    <t>Construction of a concrete path.</t>
  </si>
  <si>
    <t>1 month</t>
  </si>
  <si>
    <t>Stategic Investment</t>
  </si>
  <si>
    <t>Jenny Beck</t>
  </si>
  <si>
    <t>Bendcrete Skateparks</t>
  </si>
  <si>
    <t>Open Spaces</t>
  </si>
  <si>
    <t xml:space="preserve">P009499 </t>
  </si>
  <si>
    <t xml:space="preserve">Curent </t>
  </si>
  <si>
    <t>Roofing</t>
  </si>
  <si>
    <t>Replacement of flat roof - Witham Public Hall</t>
  </si>
  <si>
    <t>Ridgewell Roofing</t>
  </si>
  <si>
    <t>P009850 </t>
  </si>
  <si>
    <t>Trench for power cable instilation</t>
  </si>
  <si>
    <t>Dig 85m trench for the purpose of installing UKPN power cable between Land to the South of Lower Chapel Hill Car Park and top of car park</t>
  </si>
  <si>
    <t>Ashe Green</t>
  </si>
  <si>
    <t>P009681</t>
  </si>
  <si>
    <t>Electrical Kiosks</t>
  </si>
  <si>
    <t>Installation of electrical kiosk and associated works including connecting cables</t>
  </si>
  <si>
    <t>D R Greenway Electrical Contractors</t>
  </si>
  <si>
    <t>P009680</t>
  </si>
  <si>
    <t>Civil Works</t>
  </si>
  <si>
    <t>Civil works associated with installation of 900kvA electrical substation</t>
  </si>
  <si>
    <t>C J Bardwell</t>
  </si>
  <si>
    <t>EPP0049</t>
  </si>
  <si>
    <t>Tennis courts at Courtauld Sports Ground, Halstead</t>
  </si>
  <si>
    <t>Construction work for sports facilities. Construction work in connection with structures for sports
ground. Construction work for sports facilities. Construction work in connection with structures for sports
ground. The Council has the budget to build two new tennis courts with floodlights at Courtauld Road Sports Ground,
Halstead. This includes the design of a floodlighting scheme, securing of planning permission and construction of the
tennis courts with fencing and floodlighting.</t>
  </si>
  <si>
    <t>5 months</t>
  </si>
  <si>
    <t>Julia Watts</t>
  </si>
  <si>
    <t>Etc Sports Surfaces Ltd</t>
  </si>
  <si>
    <t>Construction</t>
  </si>
  <si>
    <t>Property surveys</t>
  </si>
  <si>
    <t>Industrial property surveys</t>
  </si>
  <si>
    <t>Montagu,Meyer McFarlane Consulting Ltd</t>
  </si>
  <si>
    <t>Surveys</t>
  </si>
  <si>
    <t>P000531</t>
  </si>
  <si>
    <t>H120 Business Park</t>
  </si>
  <si>
    <t>Fusion21 Contract - H120 Business Park</t>
  </si>
  <si>
    <t>Strategic Investment</t>
  </si>
  <si>
    <t>Saila Haq</t>
  </si>
  <si>
    <t>Calfordseaden</t>
  </si>
  <si>
    <t xml:space="preserve">Call-off </t>
  </si>
  <si>
    <t>P009525</t>
  </si>
  <si>
    <t>Anti virus subscription</t>
  </si>
  <si>
    <t>Anti Virus Trellix (McAfee) MVision standard 1 year subscription licence for 501 devices</t>
  </si>
  <si>
    <t>Veritas Netbackup Enterprise</t>
  </si>
  <si>
    <t>Boxx</t>
  </si>
  <si>
    <t>3 qoutes</t>
  </si>
  <si>
    <t>Witham Community Centre</t>
  </si>
  <si>
    <t>Project management services for the construction aspect of the Witham Community Centre Project</t>
  </si>
  <si>
    <t xml:space="preserve"> n/a</t>
  </si>
  <si>
    <t>Straegic Investment</t>
  </si>
  <si>
    <t>Ingleton Wood</t>
  </si>
  <si>
    <t>EX0045</t>
  </si>
  <si>
    <t>Structual and civil drawings</t>
  </si>
  <si>
    <t>Tchnical &amp; Feasibility</t>
  </si>
  <si>
    <t>EPP0063</t>
  </si>
  <si>
    <t xml:space="preserve">Footpaths repairs </t>
  </si>
  <si>
    <t>various sites, via Lot 2 of EPP Footpaths framework</t>
  </si>
  <si>
    <t>4 weeks</t>
  </si>
  <si>
    <t>Cathy Reeves</t>
  </si>
  <si>
    <t>Henderson &amp; Taylor</t>
  </si>
  <si>
    <t>P008966</t>
  </si>
  <si>
    <t xml:space="preserve">Laptops </t>
  </si>
  <si>
    <t>Laptops for laptop refresh project</t>
  </si>
  <si>
    <t>2 weeks</t>
  </si>
  <si>
    <t>CCS Media</t>
  </si>
  <si>
    <t>Inspections</t>
  </si>
  <si>
    <t>Undertake building inspections, survey reports and structural reports</t>
  </si>
  <si>
    <t>Digital Skills</t>
  </si>
  <si>
    <t>2 day event to deliver digital skills at The Plaza</t>
  </si>
  <si>
    <t>The Consortium East Ltd</t>
  </si>
  <si>
    <t>Training &amp; Conferences</t>
  </si>
  <si>
    <t xml:space="preserve">Training </t>
  </si>
  <si>
    <t xml:space="preserve">GM01079 </t>
  </si>
  <si>
    <t>Drainage</t>
  </si>
  <si>
    <t>Drainage to Coldnalhurst Avenue open space</t>
  </si>
  <si>
    <t>5 weeks</t>
  </si>
  <si>
    <t>Hugh Pearl Ltd</t>
  </si>
  <si>
    <t>Roads</t>
  </si>
  <si>
    <t>Renewal works</t>
  </si>
  <si>
    <t>Removal of dilapidated boardwalk, and installation of new bridge and surfacing</t>
  </si>
  <si>
    <t>Southern Landscape &amp; Construction (SLC)</t>
  </si>
  <si>
    <t>Server Room UPS replacement</t>
  </si>
  <si>
    <t>2 days</t>
  </si>
  <si>
    <t>IT&amp;FM</t>
  </si>
  <si>
    <t>Advanced Power</t>
  </si>
  <si>
    <t>Complete roof renewal of 2 Vicarage Meadow, Halsead</t>
  </si>
  <si>
    <t>3 months</t>
  </si>
  <si>
    <t>Essex Roofing</t>
  </si>
  <si>
    <t>GM01096</t>
  </si>
  <si>
    <t>Play Area Improvements</t>
  </si>
  <si>
    <t>S106 funded works towards improvements at the Recreation Ground, Notley Green, Gt Notley</t>
  </si>
  <si>
    <t>Philip Liverton Ltd</t>
  </si>
  <si>
    <t>EX0038</t>
  </si>
  <si>
    <t>Illuminated Signs</t>
  </si>
  <si>
    <t>The two illuminated entrance signs at H120 to be separately metered with junction boxes supplied</t>
  </si>
  <si>
    <t>Growth</t>
  </si>
  <si>
    <t>Salia Haq</t>
  </si>
  <si>
    <t>High Voltage Systems &amp; Services</t>
  </si>
  <si>
    <t>Utilites</t>
  </si>
  <si>
    <t>PROC19-0106</t>
  </si>
  <si>
    <t>Architectural Services</t>
  </si>
  <si>
    <t xml:space="preserve">The Council requires an accomplished and experienced architect to work in partnership to deliver the Maltings Lane Community project. </t>
  </si>
  <si>
    <t>4 years 2 months</t>
  </si>
  <si>
    <t>PROC21-0104</t>
  </si>
  <si>
    <t>Witham Enterprises Architect &amp; Principle Designer</t>
  </si>
  <si>
    <t>through EPH CC framework</t>
  </si>
  <si>
    <t>2 years 11 months</t>
  </si>
  <si>
    <t>Aidan Kelly</t>
  </si>
  <si>
    <t>Allen Construction Consultancy</t>
  </si>
  <si>
    <t>PROC22-0134</t>
  </si>
  <si>
    <t>Lease Car</t>
  </si>
  <si>
    <t>Fleet</t>
  </si>
  <si>
    <t>Arnold Clark</t>
  </si>
  <si>
    <t>Leasing</t>
  </si>
  <si>
    <t>EX010722</t>
  </si>
  <si>
    <t xml:space="preserve">WSP Consultants </t>
  </si>
  <si>
    <t>iUpon adopting the Cycling Strategy and draft Implementation Plan it was identified that having an overview of the Districts cycle network is an important factor in helping to coordinate opportunities to deliver new or improved walking and cycling infrastructure, for example through new development, or other roadworks or maintenance programmes. The first step in achieving this network is drafting a Local Walking and Cycling Infrastructure Plan (LWCIP), which provides an overarching strategy and identifies those routes for feasibility studies. ECC are funding a LCWIP for Braintree town and BDC are intending to procure a consultancy to produce a LCWIP for Witham town and environs.</t>
  </si>
  <si>
    <t>WSP Consultants </t>
  </si>
  <si>
    <t>BDC0118</t>
  </si>
  <si>
    <t>Internet Service Provide and DNS</t>
  </si>
  <si>
    <t>No Fixed end date</t>
  </si>
  <si>
    <t>Business Solutions</t>
  </si>
  <si>
    <t>DUCL</t>
  </si>
  <si>
    <t>BDC0119</t>
  </si>
  <si>
    <t xml:space="preserve">Mobile Telephone contracts </t>
  </si>
  <si>
    <t>Various Contracts Dates</t>
  </si>
  <si>
    <t>Everything Everywhere, O2</t>
  </si>
  <si>
    <t>BDC0132</t>
  </si>
  <si>
    <t>Various PSTN and ADSL Telephone Lines</t>
  </si>
  <si>
    <t>Daisy</t>
  </si>
  <si>
    <t>Buying Solutions (now Crown Commercial Service) Telecom Networks - Voice Calls and Lines</t>
  </si>
  <si>
    <t>PROC22-0163</t>
  </si>
  <si>
    <t>NEEB Business Support Delivery</t>
  </si>
  <si>
    <t>Provision of business support services for North Essex businesses and residents</t>
  </si>
  <si>
    <t>22 months</t>
  </si>
  <si>
    <t>Penny Calder</t>
  </si>
  <si>
    <t>Let's Do Business Group</t>
  </si>
  <si>
    <t>PROC22-0129</t>
  </si>
  <si>
    <t>pre-procurement?</t>
  </si>
  <si>
    <t>income Management</t>
  </si>
  <si>
    <t>Call-off Via EPH003</t>
  </si>
  <si>
    <t>call-off</t>
  </si>
  <si>
    <t>EX0024</t>
  </si>
  <si>
    <t>Meadowside Braintree Drainage Works</t>
  </si>
  <si>
    <t>Installation of drainage and associated works on the open space at Meadowside Braintree.</t>
  </si>
  <si>
    <t>Hugh Pearl</t>
  </si>
  <si>
    <t xml:space="preserve">Works - Construction, Repair &amp; Maintenance </t>
  </si>
  <si>
    <t>P007707</t>
  </si>
  <si>
    <t xml:space="preserve">Maintenance </t>
  </si>
  <si>
    <t>Bi-annual provision of rainwater goods clearance and maintenance</t>
  </si>
  <si>
    <t>My Gutter Clean</t>
  </si>
  <si>
    <t>P007816</t>
  </si>
  <si>
    <t>Recruitment</t>
  </si>
  <si>
    <t>Temporary Customer Advisor to assist with cover during a period of short-staffing</t>
  </si>
  <si>
    <t>4 months</t>
  </si>
  <si>
    <t>Customer Services</t>
  </si>
  <si>
    <t>Reed Recrutiment</t>
  </si>
  <si>
    <t>Recruitment &amp; Assesment</t>
  </si>
  <si>
    <t>EX0028</t>
  </si>
  <si>
    <t>Asset Management Team</t>
  </si>
  <si>
    <t xml:space="preserve">Two posts within the Asset Management team </t>
  </si>
  <si>
    <t xml:space="preserve">Asset Management </t>
  </si>
  <si>
    <t>Dominic Collins</t>
  </si>
  <si>
    <t>Marks Consultancy</t>
  </si>
  <si>
    <t>Temporary &amp; Agency Staff</t>
  </si>
  <si>
    <t>Professional</t>
  </si>
  <si>
    <t>EPP0003</t>
  </si>
  <si>
    <t xml:space="preserve">Lease of Production Printer </t>
  </si>
  <si>
    <t>5 year lease + click rate</t>
  </si>
  <si>
    <t>N/a</t>
  </si>
  <si>
    <t>P006609</t>
  </si>
  <si>
    <t>specialist legal support</t>
  </si>
  <si>
    <t>To secure the ongoing provision of specialist legal support to the Council while recuritment process is carried out</t>
  </si>
  <si>
    <t>6 motns</t>
  </si>
  <si>
    <t>Govenance</t>
  </si>
  <si>
    <t>Sellick Partnership</t>
  </si>
  <si>
    <t>P008186</t>
  </si>
  <si>
    <t xml:space="preserve">One-off </t>
  </si>
  <si>
    <t>Ballot Boxes</t>
  </si>
  <si>
    <t>Purchase of 120 ballot boxes and 10 years worth of seals.</t>
  </si>
  <si>
    <t>Elections</t>
  </si>
  <si>
    <t>Versapak (International) Ltd</t>
  </si>
  <si>
    <t>EX0026</t>
  </si>
  <si>
    <t>Customer insight software package - Mosaic</t>
  </si>
  <si>
    <t>Mosaic is a licenced customer insight software package specifically supplied by Experian</t>
  </si>
  <si>
    <t>31/09/2024</t>
  </si>
  <si>
    <t>£9,915,73</t>
  </si>
  <si>
    <t>Commercial off-the- shelf</t>
  </si>
  <si>
    <t>SPS0009a (2)</t>
  </si>
  <si>
    <t>Provision of one compact sweeper</t>
  </si>
  <si>
    <t>Provision of one compact sweeper (diesel) 3.5T</t>
  </si>
  <si>
    <t>one-off</t>
  </si>
  <si>
    <t>Aebi Schmidt UK Limited</t>
  </si>
  <si>
    <t>SPS0009a (1)</t>
  </si>
  <si>
    <t>Provision of one compact sweeper (diesel) 5-6T</t>
  </si>
  <si>
    <t>Bucher Municipal Limited</t>
  </si>
  <si>
    <t>SPS0009b (1)</t>
  </si>
  <si>
    <t>Provision of one truck mounted sweeper</t>
  </si>
  <si>
    <t>Provision of one truck mounted sweeper 15T-18T</t>
  </si>
  <si>
    <t>SPS0009b (2)</t>
  </si>
  <si>
    <t>Provision of two truck mounted sweepers</t>
  </si>
  <si>
    <t>Provision of one truck mounted sweeper 12T-15T</t>
  </si>
  <si>
    <t>Scarab Sweepers Limited</t>
  </si>
  <si>
    <t>SPS0009c</t>
  </si>
  <si>
    <t>One-of</t>
  </si>
  <si>
    <t>Provision of eight RCVs</t>
  </si>
  <si>
    <t>Provision of four RCVs (trade) and four RCVs (household)</t>
  </si>
  <si>
    <t>Dennis Eagle Limited</t>
  </si>
  <si>
    <t>EPP0017</t>
  </si>
  <si>
    <t>Witham Town Park (Phase 2)</t>
  </si>
  <si>
    <t>Resurfacing works. Installation of street furniture. Landscape gardening services. Electrical installation
work. Electrical engineering installation works</t>
  </si>
  <si>
    <t>SLC Southern Landscapes &amp; Construction</t>
  </si>
  <si>
    <t>EPP0058a1</t>
  </si>
  <si>
    <t>Purchase of LCV's (diesel)</t>
  </si>
  <si>
    <t>Purchase of 11 LCV's of various specifications plus standard vehicle warranty period of 3 years</t>
  </si>
  <si>
    <t>Ford Retail T/A TrustFord</t>
  </si>
  <si>
    <t>TPPL</t>
  </si>
  <si>
    <t>EPP0058b2</t>
  </si>
  <si>
    <t>Purchase of LCV's (electric)</t>
  </si>
  <si>
    <t>Purchase of 5 LCV's of various specifications plus standard vehicle warranty period of 3 years and battery warranty of 8 years</t>
  </si>
  <si>
    <t>6 months</t>
  </si>
  <si>
    <t>EPP0058b1</t>
  </si>
  <si>
    <t>Purchase of 9 LCV's of various specifications plus standard vehicle warranty period of 3 years and battery warranty of 8 years</t>
  </si>
  <si>
    <t>Renault UK Limited</t>
  </si>
  <si>
    <t>EPP0058a3</t>
  </si>
  <si>
    <t>Purchase of 1 LCV plus standard vehicle warranty period of 3 years</t>
  </si>
  <si>
    <t>BDC193</t>
  </si>
  <si>
    <t xml:space="preserve">Financial system </t>
  </si>
  <si>
    <t xml:space="preserve">Finance system </t>
  </si>
  <si>
    <t xml:space="preserve">No Fixed end date </t>
  </si>
  <si>
    <t>TBC</t>
  </si>
  <si>
    <t>EX0011</t>
  </si>
  <si>
    <t>Agile working in Causeway House</t>
  </si>
  <si>
    <t>Provision of development of design of workspace to enable Agile working in Causeway House, including a full project plan for implementation and fully costed budget for implementation - Stage 2</t>
  </si>
  <si>
    <t>Claremont</t>
  </si>
  <si>
    <t>EX0012</t>
  </si>
  <si>
    <t>Banking</t>
  </si>
  <si>
    <t>Provides the day to day banking services which is essential to the Council’s daily operations.</t>
  </si>
  <si>
    <t>Lloyds Banking Group</t>
  </si>
  <si>
    <t>TPA Banking &amp; Finance Framework Lot 1</t>
  </si>
  <si>
    <t>EX300522-1</t>
  </si>
  <si>
    <t xml:space="preserve">Flameguard Fire and Security </t>
  </si>
  <si>
    <t>Supply and install CCTV, and also to supply and install a vandal proof access system to allow only authorised entry</t>
  </si>
  <si>
    <t>EX0048</t>
  </si>
  <si>
    <t>Business and economic data subscription</t>
  </si>
  <si>
    <t>The renewal of an annual subscription of business and economic data</t>
  </si>
  <si>
    <t>Danielle Estlea</t>
  </si>
  <si>
    <t>Moody's</t>
  </si>
  <si>
    <t>Memberships and Subscriptions</t>
  </si>
  <si>
    <t xml:space="preserve">PROC21-0123 </t>
  </si>
  <si>
    <t>Maltings lane Centre</t>
  </si>
  <si>
    <t>Cost Consultant and Quantity Surveyor to provide Quantity Surveying services on the Maltings Lane Community Centre project.</t>
  </si>
  <si>
    <t>Faithorn Farrell Timms</t>
  </si>
  <si>
    <t>EPHF21-001</t>
  </si>
  <si>
    <t>Construction Consultancy Framework</t>
  </si>
  <si>
    <t>A four-year national framework agreement for the provision of Consultancy Services for construction-based projects including the following services: Architectural and Building Design Services, Building Services Engineering, Building Surveying Services, Structural Engineering, Quantity Surveying Services, CDM Project Co-ordinator Services, Valuation and Estates Services, Land Surveying Services and Energy Consultancy Services</t>
  </si>
  <si>
    <t>AHR</t>
  </si>
  <si>
    <t>Architect</t>
  </si>
  <si>
    <t xml:space="preserve">Baily Garner </t>
  </si>
  <si>
    <t>Barker Associates</t>
  </si>
  <si>
    <t>Base Quantum Ltd.</t>
  </si>
  <si>
    <t>Burroughs Design Partnership Ltd</t>
  </si>
  <si>
    <t xml:space="preserve">Calfordseaden </t>
  </si>
  <si>
    <t>Campbell Reith Hill LLP</t>
  </si>
  <si>
    <t xml:space="preserve">Castons CCAS Limited </t>
  </si>
  <si>
    <t>Concertus Design &amp; Property Consultancy Ltd</t>
  </si>
  <si>
    <t xml:space="preserve">Curl La Tourelle  + Head Limited </t>
  </si>
  <si>
    <t>DHA Planning</t>
  </si>
  <si>
    <t xml:space="preserve">FFT </t>
  </si>
  <si>
    <t xml:space="preserve">Frankham Consultancy </t>
  </si>
  <si>
    <t>Ingleton Wood LLP</t>
  </si>
  <si>
    <t>Joscelyne Chase Ltd</t>
  </si>
  <si>
    <t>JSH</t>
  </si>
  <si>
    <t>KLH Architects</t>
  </si>
  <si>
    <t xml:space="preserve">Macegreen Consulting Ltd </t>
  </si>
  <si>
    <t xml:space="preserve">NB Group </t>
  </si>
  <si>
    <t>NPS Property Consultants Ltd</t>
  </si>
  <si>
    <t>Norman Rourke Pryme (NRP) Limited</t>
  </si>
  <si>
    <t>Playle &amp; Partners LLP</t>
  </si>
  <si>
    <t xml:space="preserve">Property Tectonics </t>
  </si>
  <si>
    <t>Ridge and Partners LLP</t>
  </si>
  <si>
    <t>RPP</t>
  </si>
  <si>
    <t>Stace LLP</t>
  </si>
  <si>
    <t>EPHF21-002</t>
  </si>
  <si>
    <t>Refuse Supplies Framework</t>
  </si>
  <si>
    <t>A four-year national framework agreement for the supply of Refuse Supplies.</t>
  </si>
  <si>
    <t>Anzeck Plastics Ltd (previously Biopack Ltd)</t>
  </si>
  <si>
    <t>Berry BPI Recycled Products</t>
  </si>
  <si>
    <t>Contenur Uk Ltd</t>
  </si>
  <si>
    <t>Cromwell Polythene Limited</t>
  </si>
  <si>
    <t xml:space="preserve">Fairport Containers Ltd </t>
  </si>
  <si>
    <t>Imperial Polythene Products Ltd</t>
  </si>
  <si>
    <t xml:space="preserve">MGB Plastics </t>
  </si>
  <si>
    <t>Opalion Plastics Limited</t>
  </si>
  <si>
    <t>Paramount Packaging Ltd</t>
  </si>
  <si>
    <t>Peter Ridley Ltd</t>
  </si>
  <si>
    <t>Sackmarket Ltd - J&amp;HM Dickson Ltd</t>
  </si>
  <si>
    <t>Saipac Ltd</t>
  </si>
  <si>
    <t>SSI Schaefer Plastics UK Ltd (previously SSI Schaefer Ltd)</t>
  </si>
  <si>
    <t>Storm Environmental Limited</t>
  </si>
  <si>
    <t>Straight</t>
  </si>
  <si>
    <t>The Compost Bag Company Ltd</t>
  </si>
  <si>
    <t>Weir &amp; Carmichael Ltd</t>
  </si>
  <si>
    <t>EPP0006</t>
  </si>
  <si>
    <t>Cleaning and Hygiene Supplies Framework</t>
  </si>
  <si>
    <t>A four-year national framework agreement for the supply of Cleaning and Hygiene Supplies</t>
  </si>
  <si>
    <t>Aliance Disposables Ltd</t>
  </si>
  <si>
    <t xml:space="preserve">Cleaning Materials </t>
  </si>
  <si>
    <t>Open tender</t>
  </si>
  <si>
    <t>Arrow County Supplies</t>
  </si>
  <si>
    <t>Bunzl Ltd</t>
  </si>
  <si>
    <t>Nationwide Hygiene Supplies</t>
  </si>
  <si>
    <t>Pattersons of Bristol</t>
  </si>
  <si>
    <t>PROC20-0107</t>
  </si>
  <si>
    <t>Playground, Gym &amp; Urban Play Framework</t>
  </si>
  <si>
    <t>Abacus Playgrounds Ltd</t>
  </si>
  <si>
    <t>Sports &amp; Playground Equipment &amp; Maintenance</t>
  </si>
  <si>
    <t>Aquaneo Limited</t>
  </si>
  <si>
    <t>Bendcrete Leisure Ltd</t>
  </si>
  <si>
    <t>ETC Sports Surfaces Limited</t>
  </si>
  <si>
    <t>Freestyle Skateparks Ltd</t>
  </si>
  <si>
    <t>HAGS SMP Ltd</t>
  </si>
  <si>
    <t>Idverde Limited</t>
  </si>
  <si>
    <t>Kingcombe Stonbury Ltd</t>
  </si>
  <si>
    <t>Kompan Ltd</t>
  </si>
  <si>
    <t>Jupiter Play &amp; Leisure Ltd</t>
  </si>
  <si>
    <t>Playdale Playgrounds Ltd</t>
  </si>
  <si>
    <t>Playtop Limited</t>
  </si>
  <si>
    <t>Proludic Ltd</t>
  </si>
  <si>
    <t>Safeplay Playground Services (Fearless Ramps)</t>
  </si>
  <si>
    <t>Sutcliffe Play</t>
  </si>
  <si>
    <t>The Great Outdoor Gym Company</t>
  </si>
  <si>
    <t>Ustigate Ltd</t>
  </si>
  <si>
    <t>Wicksteed Leisure Ltd</t>
  </si>
  <si>
    <t>PROC21-108</t>
  </si>
  <si>
    <t>Footpath repair framework (Essex)</t>
  </si>
  <si>
    <t>J Breheny Contractors Ltd</t>
  </si>
  <si>
    <t>Works Construction Repair &amp; Maintenance</t>
  </si>
  <si>
    <t>O'Hara Brothers Surfacing Limited</t>
  </si>
  <si>
    <t>T Loughman &amp; Co Ltd.</t>
  </si>
  <si>
    <t>EPH21-004</t>
  </si>
  <si>
    <t>In cab Technology</t>
  </si>
  <si>
    <t>Abavus Ltd</t>
  </si>
  <si>
    <t>Commercial Off-the-shelf</t>
  </si>
  <si>
    <t>Bartec Auto ID Ltd</t>
  </si>
  <si>
    <t xml:space="preserve">Integrated skills Ltd </t>
  </si>
  <si>
    <t xml:space="preserve">Plan B Management Solutions Limited </t>
  </si>
  <si>
    <t xml:space="preserve">Selected Interventions Ltd </t>
  </si>
  <si>
    <t xml:space="preserve">Webaspx limited </t>
  </si>
  <si>
    <t>Whitespace Work Software</t>
  </si>
  <si>
    <t xml:space="preserve">Yotta Ltd </t>
  </si>
  <si>
    <t>EPH0005</t>
  </si>
  <si>
    <t>Dunmow Group</t>
  </si>
  <si>
    <t>Waste Collection</t>
  </si>
  <si>
    <t>EPHF001</t>
  </si>
  <si>
    <t>Webcasting</t>
  </si>
  <si>
    <t>Public-I-Group Limited</t>
  </si>
  <si>
    <t>VP-AV</t>
  </si>
  <si>
    <t>Status - Cussrent of Expired</t>
  </si>
  <si>
    <t>Yearly Amount</t>
  </si>
  <si>
    <t>Procurement Route (FW, RFQ, Open, Restricted, Comp Dialogue w/Negotiation, Exemption)</t>
  </si>
  <si>
    <t>Collection of cardboard and paper banks</t>
  </si>
  <si>
    <t>Raise in Aug 121 as HG leaving BDC and readvertising contracts post</t>
  </si>
  <si>
    <t xml:space="preserve">Claire Sargeant </t>
  </si>
  <si>
    <t>Essex Reclamation</t>
  </si>
  <si>
    <t>Wase Collection for recycling</t>
  </si>
  <si>
    <t>Market testing carried out by Jeremy in Commercial Team.  Current costs from Essex Reclamation are comparible to the current difficult market. 1/12/22 Tim Huxtable investigating current market</t>
  </si>
  <si>
    <t>PROC17-0124</t>
  </si>
  <si>
    <t>External Printing</t>
  </si>
  <si>
    <t>External Printing via Crown Commercial Services Framework RM1063 - Lot 3</t>
  </si>
  <si>
    <t>James Cook</t>
  </si>
  <si>
    <t>CFH Docmail</t>
  </si>
  <si>
    <t>Crown Commercial Service</t>
  </si>
  <si>
    <t>10/11 Jess sent email - 10/11 being reprocurement docmail extension</t>
  </si>
  <si>
    <t>PROC21-0125</t>
  </si>
  <si>
    <t>Cordons Farm</t>
  </si>
  <si>
    <t>NEC Minor works contract</t>
  </si>
  <si>
    <t>1 week</t>
  </si>
  <si>
    <t>Griffiths</t>
  </si>
  <si>
    <t>281/004270</t>
  </si>
  <si>
    <t>VMWare Support/Subscription (3 Hosts)</t>
  </si>
  <si>
    <t>VMWARE Support/Subscription (3 hosts)</t>
  </si>
  <si>
    <t>Phoenix Software</t>
  </si>
  <si>
    <t>PROC19-0122</t>
  </si>
  <si>
    <t>Sweepers</t>
  </si>
  <si>
    <t>GM Sweepers UK Ltd</t>
  </si>
  <si>
    <t xml:space="preserve">Vehicle Management </t>
  </si>
  <si>
    <t xml:space="preserve">14/07 - Added to Forward Plan - 13/02 - Added to forward plan again </t>
  </si>
  <si>
    <t>Euromec Contracts Limited</t>
  </si>
  <si>
    <t>C J Eley</t>
  </si>
  <si>
    <t>Karcher UK Ltd</t>
  </si>
  <si>
    <t>Aebi Schmidt UK Ltd</t>
  </si>
  <si>
    <t>HAKO Machines Limited</t>
  </si>
  <si>
    <t>Stock Sweepers Limited</t>
  </si>
  <si>
    <t>Dawsongroup Sweepers Limited</t>
  </si>
  <si>
    <t>Specialist Fleet Services Limited</t>
  </si>
  <si>
    <t>Endurance Vehicle Solutions Limited</t>
  </si>
  <si>
    <t>Riverside Truck Rental</t>
  </si>
  <si>
    <t>Munihire Limited</t>
  </si>
  <si>
    <t>PROC19-0119</t>
  </si>
  <si>
    <t>Grounds Maintenance Framework</t>
  </si>
  <si>
    <t>A four-year national framework agreement for the supply of Grounds Maintenance Equipment</t>
  </si>
  <si>
    <t>Ernest Doe &amp; Sons Ltd</t>
  </si>
  <si>
    <t>Tools &amp; Equipment</t>
  </si>
  <si>
    <t xml:space="preserve">Not Elsewhere Classified </t>
  </si>
  <si>
    <t>14/07 - Added to Forward Plan</t>
  </si>
  <si>
    <t xml:space="preserve">P Tuckwell Ltd </t>
  </si>
  <si>
    <t xml:space="preserve">Reesink Turfcare UK Ltd </t>
  </si>
  <si>
    <t>George Browns Implements Ltd</t>
  </si>
  <si>
    <t>R W Crawford Agricultural Machinery</t>
  </si>
  <si>
    <t>P004932</t>
  </si>
  <si>
    <t xml:space="preserve">Rolling contract with Civica Express </t>
  </si>
  <si>
    <t xml:space="preserve">22/01 - Exemption approved for 2 years </t>
  </si>
  <si>
    <t>PROC22-0131</t>
  </si>
  <si>
    <t>Liquid Fuels</t>
  </si>
  <si>
    <t>Operations (Fleet)</t>
  </si>
  <si>
    <t>WFL (UK) Ltd t/a Hall Fuels, New Era Fuels Ltd</t>
  </si>
  <si>
    <t xml:space="preserve">Fuel </t>
  </si>
  <si>
    <t>10/07/23 - Request for permission to renew the contract and for CCS to conduct a mini competition.  On forward plan</t>
  </si>
  <si>
    <t>PROC22-0133</t>
  </si>
  <si>
    <t>exemption until April 2024</t>
  </si>
  <si>
    <t>22/08 - Exemption until April 2025 EX0018</t>
  </si>
  <si>
    <t>PROC22-0113</t>
  </si>
  <si>
    <t>Tanker waste water removal and jetting services</t>
  </si>
  <si>
    <t>for Cordons Farm and Lakes Rod</t>
  </si>
  <si>
    <t>Sweeptech</t>
  </si>
  <si>
    <t>Toxic &amp; Hazardous Waste</t>
  </si>
  <si>
    <t>25/09 - service has confirmed that this will be under £50k and they will carry out an RFQ</t>
  </si>
  <si>
    <t>PROC20-0121</t>
  </si>
  <si>
    <t>Public Realm</t>
  </si>
  <si>
    <t>Pedestrianisation of Braintree High Street (Civils, Resins)</t>
  </si>
  <si>
    <t>John Lamb</t>
  </si>
  <si>
    <t>Limegate</t>
  </si>
  <si>
    <t>Emergency Traffic and Pedestrian Management Works in Braintree Town Centre, Monitoring and Maintenance of traffic management</t>
  </si>
  <si>
    <t>MLP Traffic</t>
  </si>
  <si>
    <t>PROC21-0123</t>
  </si>
  <si>
    <t>Maltings Lane Community Centre</t>
  </si>
  <si>
    <t>QUANTITY SURVEYING SERVICES</t>
  </si>
  <si>
    <t>Sofia Khan</t>
  </si>
  <si>
    <t>FFT</t>
  </si>
  <si>
    <t>PROC21-0112</t>
  </si>
  <si>
    <t xml:space="preserve">Refuse Vehicles purchase </t>
  </si>
  <si>
    <t>through EPH Refuse/Recycling vehicles framework</t>
  </si>
  <si>
    <t>Dennis Eagle</t>
  </si>
  <si>
    <t>one off purchase + parts and repairs going forward</t>
  </si>
  <si>
    <t>PROC20-0110</t>
  </si>
  <si>
    <t>Discovery Centre Lighting</t>
  </si>
  <si>
    <t>Floodlighting Refurbishment Works to the Artificial Grass Pitch and MUGA at Braintree Discovery Centre</t>
  </si>
  <si>
    <t>Midlands Lighting Solutions</t>
  </si>
  <si>
    <t>PROC18-0110</t>
  </si>
  <si>
    <t>GNES Marketing Agent</t>
  </si>
  <si>
    <t>Marketing agent for major commercial and industrial development</t>
  </si>
  <si>
    <t>Sustainable Devlopment</t>
  </si>
  <si>
    <t xml:space="preserve">Aidan Kelly </t>
  </si>
  <si>
    <t>Joscelyn Chase</t>
  </si>
  <si>
    <t>Letting/Estate Agents</t>
  </si>
  <si>
    <t>PROC18-0108</t>
  </si>
  <si>
    <t>I-Construct Innovation Hub</t>
  </si>
  <si>
    <t>Design &amp; Construction of a new conference facility and offices to be known as I-Construct Innovation Hub and alterations to the existing braintree enterprise centre</t>
  </si>
  <si>
    <t>2 years 8 months</t>
  </si>
  <si>
    <t>Jeremy Taylor</t>
  </si>
  <si>
    <t>Beardwell Construction Ltd</t>
  </si>
  <si>
    <t>Start is Spring 2019 and completion scheduled for Summer 2021, dates listed are flexible</t>
  </si>
  <si>
    <t>P007867</t>
  </si>
  <si>
    <t>urgent electrical works at PARC premesis Electrical Works</t>
  </si>
  <si>
    <t>1 day</t>
  </si>
  <si>
    <t>D R Greenway</t>
  </si>
  <si>
    <t>None carried out</t>
  </si>
  <si>
    <t>EX070922/EX0020</t>
  </si>
  <si>
    <t xml:space="preserve">Berryman (URM UK Ltd)  </t>
  </si>
  <si>
    <t>URM UK Ltd, trading as Berryman is the current service provider for the collection, treatment and disposal of glass from the Council.  There is no contract or SLA for this agreement. 
The glass is collected by Operations from a network of recycling points located throughout the district that are utilised by residents, and a small number of commercial customers and stored at Cordons Farm Waste Transfer Station. Berryman collect the glass from Cordons Farm and haul it to one of their processing sites, with most of the glass going to the Tilbury facility.
We are seeking to formalise the current service provision with Berryman for the collection, treatment and disposal of glass for one year (01/09/2022 – 31/08/2023) to allow tenders to be invited via our procurement team in accordance with the procurement and governance processes and procedures.</t>
  </si>
  <si>
    <t>Added to forward plan</t>
  </si>
  <si>
    <t>PROC21-114</t>
  </si>
  <si>
    <t xml:space="preserve">Executive Recruitment </t>
  </si>
  <si>
    <t>Through the LRGP framework</t>
  </si>
  <si>
    <t>Solace</t>
  </si>
  <si>
    <t>Recruitment &amp; Assessment</t>
  </si>
  <si>
    <t>PROC21-0114</t>
  </si>
  <si>
    <t>Excecutive Recruitment</t>
  </si>
  <si>
    <t>Agency to assist them with their recruitment for a Corporate Director</t>
  </si>
  <si>
    <t>LGRP</t>
  </si>
  <si>
    <t>PROC20-0109</t>
  </si>
  <si>
    <t>through EPH framework</t>
  </si>
  <si>
    <t>Claire Sargeant</t>
  </si>
  <si>
    <t>Veolia</t>
  </si>
  <si>
    <t xml:space="preserve"> Public, Not Quoted</t>
  </si>
  <si>
    <t>Envionrmental Services</t>
  </si>
  <si>
    <t>Street Cleansing</t>
  </si>
  <si>
    <t>Sweeping</t>
  </si>
  <si>
    <t>Being re-procured</t>
  </si>
  <si>
    <t>PROC21-0118</t>
  </si>
  <si>
    <t xml:space="preserve">Provision of videography and photography in Braintree District Local Authority Area </t>
  </si>
  <si>
    <t>Funded by MHCLG and ERDF, one-off requirement</t>
  </si>
  <si>
    <t>Marketing/Strategic Development</t>
  </si>
  <si>
    <t>Starr Brothers</t>
  </si>
  <si>
    <t>Creative Services</t>
  </si>
  <si>
    <t>PROC21-0131</t>
  </si>
  <si>
    <t>WBF Cycle Routes</t>
  </si>
  <si>
    <t>one off requirement</t>
  </si>
  <si>
    <t>Four Point Mapping</t>
  </si>
  <si>
    <t>PROC22-0110</t>
  </si>
  <si>
    <t>Pathway to jobs in SELEP growth and recruiting sectors</t>
  </si>
  <si>
    <t>via SELEP COVID-19 Recovery Funds Programme fw</t>
  </si>
  <si>
    <t>Shaw Trust</t>
  </si>
  <si>
    <t>Training</t>
  </si>
  <si>
    <t>SELEP</t>
  </si>
  <si>
    <t>PROC22-0112</t>
  </si>
  <si>
    <t>Digital skills for all</t>
  </si>
  <si>
    <t>We are Digital</t>
  </si>
  <si>
    <t>PROC21-0122</t>
  </si>
  <si>
    <t>Witham Enterprise EA Cost and QS</t>
  </si>
  <si>
    <t>client side Employer’s Agent and Cost Consultant / Quantity Surveyor to provide Project Management and Cost Consultancy/ Quantity Surveying services on the Witham Enterprise Units project.</t>
  </si>
  <si>
    <t>Daniel Connal</t>
  </si>
  <si>
    <t>Fusion 21</t>
  </si>
  <si>
    <t>PROC15-0105</t>
  </si>
  <si>
    <t>Go to RFQ</t>
  </si>
  <si>
    <t>Street Lighting</t>
  </si>
  <si>
    <t>Installation of road lighting equipment, and street-lighting maintenance services</t>
  </si>
  <si>
    <t>Hannah Lovric</t>
  </si>
  <si>
    <t>A &amp; J Lighting Solutions LTD</t>
  </si>
  <si>
    <t xml:space="preserve">Street Lighting </t>
  </si>
  <si>
    <t>PROC21-0129</t>
  </si>
  <si>
    <t>H120 Wayfinding Signage</t>
  </si>
  <si>
    <t>Design, manufacture and installation of Wayfinding Signage across the Horizon 120 Business Park</t>
  </si>
  <si>
    <t>Ray Ford</t>
  </si>
  <si>
    <t>4Site Implementation Limited</t>
  </si>
  <si>
    <t>Signage</t>
  </si>
  <si>
    <t>GM00987</t>
  </si>
  <si>
    <t>Play Area Repair</t>
  </si>
  <si>
    <t>Replace set of swings and repair damaged safety surface in play area</t>
  </si>
  <si>
    <t>14 weeks</t>
  </si>
  <si>
    <t>Andy Potter</t>
  </si>
  <si>
    <t>Wicksteed</t>
  </si>
  <si>
    <t>P006872 </t>
  </si>
  <si>
    <t xml:space="preserve">CPC Project Services LLP - Mayland House </t>
  </si>
  <si>
    <t>Development of the Outline Business Case for Mayland House.  To develop a HM Treasury compliant ‘5 Case Business Case’, which will explore a broad set of options around the future use of Mayland House and provide a detailed set of Economic and Financial impacts for each option</t>
  </si>
  <si>
    <t xml:space="preserve">CPC Project Services LLP </t>
  </si>
  <si>
    <t>PROC21-0126</t>
  </si>
  <si>
    <t>H120 Public Art Installations - Location 3</t>
  </si>
  <si>
    <t>Design and Installation of Public Art at North &amp; South Roundabouts</t>
  </si>
  <si>
    <t>Strategic Development</t>
  </si>
  <si>
    <t>DCSK Ltd.</t>
  </si>
  <si>
    <t>PROC22-0162-2</t>
  </si>
  <si>
    <t>Witham and Halsted Town Centre Improvements</t>
  </si>
  <si>
    <t>31/10/20023</t>
  </si>
  <si>
    <t xml:space="preserve">7 months </t>
  </si>
  <si>
    <t>T Loughman</t>
  </si>
  <si>
    <t>GTM</t>
  </si>
  <si>
    <t>Traffic Management for litterpicking/street sweeping A120 bypass</t>
  </si>
  <si>
    <t>Richard Bass</t>
  </si>
  <si>
    <t>P007063</t>
  </si>
  <si>
    <t>Head of Operations Executive Recruitment</t>
  </si>
  <si>
    <t>Human Rescources</t>
  </si>
  <si>
    <t>Penny Philips</t>
  </si>
  <si>
    <t>Solace Enterprises</t>
  </si>
  <si>
    <t>Essex CC</t>
  </si>
  <si>
    <t>Commissioned them to engage Solace via DPS</t>
  </si>
  <si>
    <t>P007708</t>
  </si>
  <si>
    <t>Heating/boiler maintenance</t>
  </si>
  <si>
    <t>To replace the heating panel in the boiler room</t>
  </si>
  <si>
    <t>6 weeks</t>
  </si>
  <si>
    <t>Facilities</t>
  </si>
  <si>
    <t>Wendy Rogers</t>
  </si>
  <si>
    <t>Essex Heating</t>
  </si>
  <si>
    <t>Heating &amp; Air Conditioning</t>
  </si>
  <si>
    <t>H120 Public Art Installations - Location 2</t>
  </si>
  <si>
    <t>Design and Installation of Public Art at Horizon Park</t>
  </si>
  <si>
    <t>MT Ventures Ltd.</t>
  </si>
  <si>
    <t>PROC21-0127</t>
  </si>
  <si>
    <t>H120 Bespoke Outdoor Street Furniture</t>
  </si>
  <si>
    <t>Provision of street furniture across the Horizon 120 Business Park</t>
  </si>
  <si>
    <t>SalvaNova Limted (Cookson &amp; Clegg)</t>
  </si>
  <si>
    <t>Furniture &amp; Soft Furnishings</t>
  </si>
  <si>
    <t>Office Furniture</t>
  </si>
  <si>
    <t>EX160622</t>
  </si>
  <si>
    <t>Christy Lighting</t>
  </si>
  <si>
    <t>In June 2021 BDC through Football Foundation funding and S106 contribution built a new 3G AGP (artificial grass pitch) at Halstead Leisure Centre, the scheme included new floodlight columns approved with full planning consent, However within 6 months EHO officers had received complaints from residents in the adjacent Hawthorn close that the floodlights shone directly through their upstairs windows (partly due to the house being lower than the pitch}
BDC Leisure officers along with the EHO pursued what alterations could be to the lights to avoid the nuisance to the residents as much as is feasibly possible. The manufacturers of the lights came up with bespoke design for a louvres and baffles for the three columns that effect the residents. Full LUX level readings have taken to ensure the design will eliminate the issue.</t>
  </si>
  <si>
    <t>Housing &amp; Communities</t>
  </si>
  <si>
    <t>Joby Humm</t>
  </si>
  <si>
    <t xml:space="preserve">Christy Lighting </t>
  </si>
  <si>
    <t>PROC18-0101</t>
  </si>
  <si>
    <t>Manor Street Regeneration</t>
  </si>
  <si>
    <t>Braintree District Council is looking to appoint a contractor to undertake the redevelopment of the Manor Street site, located in the south-eastern corner of Braintree town centre</t>
  </si>
  <si>
    <t>2 years 5 months</t>
  </si>
  <si>
    <t>KIER Construction Ltd</t>
  </si>
  <si>
    <t>PROC21-0132</t>
  </si>
  <si>
    <t>George Yard Options Appraisal</t>
  </si>
  <si>
    <t>Praxis</t>
  </si>
  <si>
    <t>Property</t>
  </si>
  <si>
    <t>PROC22-0126</t>
  </si>
  <si>
    <t>Growth Research re-tender</t>
  </si>
  <si>
    <t>Danielle Putt</t>
  </si>
  <si>
    <t>SQW</t>
  </si>
  <si>
    <t>Strategic Planning</t>
  </si>
  <si>
    <t>PROC18-0106</t>
  </si>
  <si>
    <t>Legionella Testing Services</t>
  </si>
  <si>
    <t>Braintree District Council require a suitably qualified supplier to undertake water hygiene monitoring and assessment services across a number of sites within the district.</t>
  </si>
  <si>
    <t>Claire Louise Sargeant</t>
  </si>
  <si>
    <t>Clearwater Technology Ltd</t>
  </si>
  <si>
    <t>Water Assessment &amp; Treatment</t>
  </si>
  <si>
    <t>EX070722-1</t>
  </si>
  <si>
    <t xml:space="preserve">Lambert Smith Hampton </t>
  </si>
  <si>
    <t>We are seeking an experienced advisor who will assist with the preparation of a strategic review of the Council’s non-operational property portfolio (Tenanted Non- Residential Property – TNRP) and provide clear advice on asset management strategy. 
♦The current TNRP investment portfolio comprises some [300] properties and produces revenue of £2.5m per annum. 
♦The Council is working to achieve a step change in the shape, structure, and the way it manages its portfolio. 
♦Enhanced revenue potential and a reduced expenditure liability are key objectives.</t>
  </si>
  <si>
    <t>Samsung tablets for use by Operational Staff.</t>
  </si>
  <si>
    <t>Kingsfield</t>
  </si>
  <si>
    <t>Play area framwork PROC200107</t>
  </si>
  <si>
    <t>Play area to have refubishment under play area framework</t>
  </si>
  <si>
    <t>Andrew Potter</t>
  </si>
  <si>
    <t>Playground Equipment Repair &amp; Maintenance</t>
  </si>
  <si>
    <t>Tablets</t>
  </si>
  <si>
    <t xml:space="preserve"> For operations waste service</t>
  </si>
  <si>
    <t>PROC21-0102</t>
  </si>
  <si>
    <t>Garden of remembrance</t>
  </si>
  <si>
    <t>Design works and project management</t>
  </si>
  <si>
    <t>13 months</t>
  </si>
  <si>
    <t>Wynne Williams Associates</t>
  </si>
  <si>
    <t>one off contract</t>
  </si>
  <si>
    <t>PROC22-0146A</t>
  </si>
  <si>
    <t>Vehicle Shop Mez floor consultancy</t>
  </si>
  <si>
    <t xml:space="preserve">Braintree District Council (BDC) requires a full project management service for the construction of a mezzanine floor in our vehicle workshop. This will include creating the technical specification for the mezzanine floor, schedule of works, certification of payments, supervision of the construction works, and certification of Expiredd works. </t>
  </si>
  <si>
    <t>Concertus</t>
  </si>
  <si>
    <t>Floor Coverings</t>
  </si>
  <si>
    <t>Purchasing of dog and litter Bins</t>
  </si>
  <si>
    <t>Vaious Sizes, type (Metail/ Plastic) for the Installation within BDC area</t>
  </si>
  <si>
    <t>Street Scene Services</t>
  </si>
  <si>
    <t>d</t>
  </si>
  <si>
    <t xml:space="preserve">Street &amp; Traffic Mangement </t>
  </si>
  <si>
    <t>Winter Bedding for 2022</t>
  </si>
  <si>
    <t>8 Suppliers were all emailed our requirements on the 14/06/22, only 2 have provided costs by the deadline given on the 14/06/22, this was the 22/07/22, following are the 8 Suppliers we approached: 1 Plants Galore 2 Premier Plants 3 Amethyst Horticulture 4 Olivers Plants 5 Mill Race Nursery 6 Redricks Plants 7 Bungalow Nursery 8 Poplar Nursery</t>
  </si>
  <si>
    <t>Amethyst Horticulture</t>
  </si>
  <si>
    <t>Seeds &amp; Plants</t>
  </si>
  <si>
    <t>New folder inserter</t>
  </si>
  <si>
    <t>For post room</t>
  </si>
  <si>
    <t xml:space="preserve">Repographics </t>
  </si>
  <si>
    <t>Quadient</t>
  </si>
  <si>
    <t>Office &amp; Reprographics Equipment</t>
  </si>
  <si>
    <t>Replace Gas Suppression System and seal server room</t>
  </si>
  <si>
    <t>This was the only company who could carry out the work in full.</t>
  </si>
  <si>
    <t>BBC Fire Protection</t>
  </si>
  <si>
    <t xml:space="preserve">Health &amp; Safety </t>
  </si>
  <si>
    <t xml:space="preserve">Repair &amp; Maintenance </t>
  </si>
  <si>
    <t>Wet pour repairs to play area saftey surface at two sites</t>
  </si>
  <si>
    <t>cheapest quote given</t>
  </si>
  <si>
    <t>Fenland Leisure</t>
  </si>
  <si>
    <t>BDC0175</t>
  </si>
  <si>
    <t xml:space="preserve">Provision of Leisure Management </t>
  </si>
  <si>
    <t>Fusion Lifestyle</t>
  </si>
  <si>
    <t>Sport &amp; Fitness</t>
  </si>
  <si>
    <t xml:space="preserve">10/11 Jess sent email 11/11 confirmed extension until 2027 </t>
  </si>
  <si>
    <t>281/003894</t>
  </si>
  <si>
    <t>24 mth contract for Cordons Farm and Unit 9 network links</t>
  </si>
  <si>
    <t>Wireless Internet Cordans Farm and Unit 9</t>
  </si>
  <si>
    <t>23 months</t>
  </si>
  <si>
    <t>APC Solutions (UK)</t>
  </si>
  <si>
    <t>EX020922</t>
  </si>
  <si>
    <t xml:space="preserve">CommercialGov  </t>
  </si>
  <si>
    <t xml:space="preserve">BDC is requesting external specialist support to create a step change and move onto the next phase of commercial maturity, seeking to procure two pieces of support:
1 – Commercial Sprint Review - The first stage will be a review of the existing commercial services. This review will look at the current commercial activity, the way it is structured and run, marketing, performance and finances to determine if more could be achieved through the existing work. The supplier will informally benchmark this performance with similar services from other councils as well developing a high level understanding of the local market to determine if there is still unrealised potential in the existing activity. 
2 – Commercial Opportunity - The supplier will also assess whether there are commercial opportunities the council hasn't currently identified or implemented, producing a high level estimate of the scale of opportunity and ease of implementation with a prioritised list.   The aim of this stage will be to identify opportunities that can impact on the budget gap in the 'easiest' possible way. </t>
  </si>
  <si>
    <t>£20000 + VAT</t>
  </si>
  <si>
    <t xml:space="preserve">Corporate Director </t>
  </si>
  <si>
    <t>Suzanne Bennett</t>
  </si>
  <si>
    <t xml:space="preserve">Providing traffic management for the A120 bypass </t>
  </si>
  <si>
    <t>TO PROVIDE TRAFFIC MANAGEMENT FOR THE A120 BYPASS FROM MARKS FARM TO FELSTED SLIP ROAD AND RETURN ROUTE TO ALLOW BDC TO LITTER PICK, SWEEP LANE 1 / LANE 2</t>
  </si>
  <si>
    <t xml:space="preserve">Go Traffic Management </t>
  </si>
  <si>
    <t>281/004216</t>
  </si>
  <si>
    <t>Internet link - Cordons Farm</t>
  </si>
  <si>
    <t xml:space="preserve">ICT contract </t>
  </si>
  <si>
    <t>Paul Root</t>
  </si>
  <si>
    <t xml:space="preserve">Digital / Online Publishing </t>
  </si>
  <si>
    <t>PROC22-0122</t>
  </si>
  <si>
    <t>Summer &amp; Winter Bedding</t>
  </si>
  <si>
    <t>Summer Bedding for delivery in June 2022, this will then be replaced in October 2022 with Winter Bedding, approximate costs £8,500.00</t>
  </si>
  <si>
    <t>Amethyst Horticulture  </t>
  </si>
  <si>
    <t xml:space="preserve">TRAFFIC MANAGEMENT FOR A120 BYPASS NIGHT WORKS </t>
  </si>
  <si>
    <t>TO PROVIDE TRAFFIC MANAGEMENT FOR A120 BYPASS NIGHT WORKS FROM MARKS FARM ROUNDABOUT TO FELSTED SLIP ROAD AND RETURN ROUTE, INCLUDING CENTRAL RESERVATIONS TO ALLOW BDC TO LITTER PICK, SWEEP CHANNELS</t>
  </si>
  <si>
    <t>We Create Digital</t>
  </si>
  <si>
    <t>NEEB Website consultancy to design and develop website.</t>
  </si>
  <si>
    <t xml:space="preserve">We Create Digital </t>
  </si>
  <si>
    <t>PROC22-0111</t>
  </si>
  <si>
    <t>Maximising jobs arising through the digital revolution</t>
  </si>
  <si>
    <t>Tech Talent</t>
  </si>
  <si>
    <t>Growth Research Project (re tender)</t>
  </si>
  <si>
    <t>7 months</t>
  </si>
  <si>
    <t>EX041122</t>
  </si>
  <si>
    <t>Knight Franks to undertake: Building, Fabric, Structural, Mechanical, Electrical, Environmental and Roof surveys</t>
  </si>
  <si>
    <t>To appoint Knight Franks to undertake: Building, Fabric, Structural, Mechanical, Electrical, Environmental and Roof surveys for the sum of £22,350 exclusive of VAT</t>
  </si>
  <si>
    <t xml:space="preserve">Growth </t>
  </si>
  <si>
    <t xml:space="preserve">Knight Franks </t>
  </si>
  <si>
    <t>PROC14-0116</t>
  </si>
  <si>
    <t>Treasury Management Advice</t>
  </si>
  <si>
    <t>Accountancy</t>
  </si>
  <si>
    <t>Nick Hamilton</t>
  </si>
  <si>
    <t>Consultancy work</t>
  </si>
  <si>
    <t>On transition of current conventional fleet to Renewable Fuel vehicles.</t>
  </si>
  <si>
    <t>£22,000 Exc VAT</t>
  </si>
  <si>
    <t>Link Group</t>
  </si>
  <si>
    <t>EX171122-2</t>
  </si>
  <si>
    <t>Instacool Ltd</t>
  </si>
  <si>
    <t>Replacement air conditioning/heating units to replace those stolen at Ignite House, Braintree Enterprise Centre.</t>
  </si>
  <si>
    <t>£10730 + VAT</t>
  </si>
  <si>
    <t>Instacool Ltd.</t>
  </si>
  <si>
    <t>EX171122-6</t>
  </si>
  <si>
    <t>Bevan Brittan</t>
  </si>
  <si>
    <t xml:space="preserve">Legal due diligence leading to the purchase of a property portfolio in Braintree </t>
  </si>
  <si>
    <t>Legal Opinion</t>
  </si>
  <si>
    <t>EX100822-2</t>
  </si>
  <si>
    <t xml:space="preserve">CPC Project Services LLP  </t>
  </si>
  <si>
    <t>Development of the Outline Business Case for the acquisition and potential redevelopment of George Yard, Braintree</t>
  </si>
  <si>
    <t>5/12 - contract award notice published on behalf of service area for contract value of £49,000</t>
  </si>
  <si>
    <t>DR Greenway</t>
  </si>
  <si>
    <t>Replacement of failing pool hall lights Braintree swimming centre</t>
  </si>
  <si>
    <t>Graham Broughton Consulting</t>
  </si>
  <si>
    <t>Workshops at the plaza under SPF funds on productivity increases for businesses</t>
  </si>
  <si>
    <t>87/0001206</t>
  </si>
  <si>
    <t>Online objections and publishing computer support for Planning Policy LDF work</t>
  </si>
  <si>
    <t xml:space="preserve">Alan Massow </t>
  </si>
  <si>
    <t>Objective Keystone</t>
  </si>
  <si>
    <t>Garden of remembrance Design</t>
  </si>
  <si>
    <t>Deesign, help with build tender and project management</t>
  </si>
  <si>
    <t>17 months</t>
  </si>
  <si>
    <t>SIS UK Ltd</t>
  </si>
  <si>
    <t>Supplier and installer of Artificial Grass Pitches To replace the 3g artificial grass carpet at Braintree Sports &amp; Health Club</t>
  </si>
  <si>
    <t>3 weeks</t>
  </si>
  <si>
    <t>Leisure Services</t>
  </si>
  <si>
    <t>Sports &amp; Playground &amp; Pool Repair &amp; Maintenance</t>
  </si>
  <si>
    <t xml:space="preserve">The EA GREEN project </t>
  </si>
  <si>
    <t>The EA GREEN project is a proposal by National Grid to build a new high voltage network reinforcement between Norwich, Bramford and Tilbury. The network runs through the Braintree district, and we are therefore required to consult. During pre-application and following DCO submission, we are anticipating the requirement to Expired extensive environmental statements. We are therefore looking for a contractor to supply Landscape and visual impacts bespoke advice.</t>
  </si>
  <si>
    <t>Wynne Williams</t>
  </si>
  <si>
    <t>PROC22-0144-2</t>
  </si>
  <si>
    <t>NEEB Strategy and Delivery Plan</t>
  </si>
  <si>
    <t>Consultant to research the current economic position in North Essex, refresh the existing strategy to include the new evidence base and the action plan that the North Essex Economic Board (NEEB) can take to support socio-economic growth</t>
  </si>
  <si>
    <t>Henham Strategy</t>
  </si>
  <si>
    <t>PROC22-0106</t>
  </si>
  <si>
    <t>H120 Plaza Furniture - FURN-1596-2022</t>
  </si>
  <si>
    <t>Various furniture for the Horizon 120 Plaza</t>
  </si>
  <si>
    <t>DAMS Furniture Ltd.</t>
  </si>
  <si>
    <t>RM6119 Furniture and Associated Services Framework</t>
  </si>
  <si>
    <t>EX140722-1</t>
  </si>
  <si>
    <t xml:space="preserve">BRG Interim </t>
  </si>
  <si>
    <t>Staff for building control team</t>
  </si>
  <si>
    <t>Building Control</t>
  </si>
  <si>
    <t>Mark Leever</t>
  </si>
  <si>
    <t>Industrial Operatives</t>
  </si>
  <si>
    <t xml:space="preserve">Procurement of agile and flexible working advice </t>
  </si>
  <si>
    <t>Quality/ Price evaluated mix</t>
  </si>
  <si>
    <t xml:space="preserve">Marketing and Communications </t>
  </si>
  <si>
    <t>Tania Roberge, Suzanne Bennett, James Sinclair</t>
  </si>
  <si>
    <t>Follow up Review of the Manor Street Project and a Review of the Horizon 120 Project</t>
  </si>
  <si>
    <t>Cheapest price quoted and used them originally on the Manor Street Tender award process</t>
  </si>
  <si>
    <t>Darren Butler</t>
  </si>
  <si>
    <t>Elucidate</t>
  </si>
  <si>
    <t>EX280622</t>
  </si>
  <si>
    <t>Extension of the existing public-I webcasting support and  maintenance contract for a period of 6 months</t>
  </si>
  <si>
    <t>PROC22-0108</t>
  </si>
  <si>
    <t>H120 Letting Agents</t>
  </si>
  <si>
    <t>Letting of commercial space on Horizon 120 Business Park</t>
  </si>
  <si>
    <t>9 months</t>
  </si>
  <si>
    <t xml:space="preserve">Asset Mangement </t>
  </si>
  <si>
    <t>Paul Quin</t>
  </si>
  <si>
    <t>EPHF21-001 Construction Consultancy Lot 6</t>
  </si>
  <si>
    <t>EX080822</t>
  </si>
  <si>
    <t>Grave Digging</t>
  </si>
  <si>
    <t xml:space="preserve">This exemption is to cover an additional 5 months of grave digging across 4 cemeteries. The amount has been estimated as we are unsure of the number and type of burials we will undertake in this time frame.  
As the service provided is statutory, this is not a service we are able to put on hold.  </t>
  </si>
  <si>
    <t xml:space="preserve">Cemetery &amp; Crematorium </t>
  </si>
  <si>
    <t xml:space="preserve">PRC Architecture &amp; Planning </t>
  </si>
  <si>
    <t>The project is the development of land, at Hatfield Road, Witham, to provide a series of smaller commercial units to meet the needs of local SMEs.
The practice appointed will provide architectural and planning services up to the point that the construction contract is let; after which the practice will be novated to the appointed contractor.
The agreed fee is £144,463.50 up to the point that the construction contract is let.</t>
  </si>
  <si>
    <t>Ipads</t>
  </si>
  <si>
    <t>IPads for Development Management, Planning Enforcement and Landscapes</t>
  </si>
  <si>
    <t>Verti-Drainer for Sports Pitches</t>
  </si>
  <si>
    <t>Wiedenmann XD8 Terra Spike, Verti-Drainer for Sports Pitches</t>
  </si>
  <si>
    <t xml:space="preserve">Rick Sargeant </t>
  </si>
  <si>
    <t>Ernest Does</t>
  </si>
  <si>
    <t>Purchase</t>
  </si>
  <si>
    <t>PROC17-0125</t>
  </si>
  <si>
    <t>Fuel Tank</t>
  </si>
  <si>
    <t xml:space="preserve">Replacement of and ongoing maintenance of Fuel Tanks at Depot. </t>
  </si>
  <si>
    <t>Tokheim Solutions</t>
  </si>
  <si>
    <t>PROC16-0115</t>
  </si>
  <si>
    <t>Veolia ES (UK) Ltd</t>
  </si>
  <si>
    <t>P002005</t>
  </si>
  <si>
    <t>Hitachi HUS and Brocade Switching Maintenance</t>
  </si>
  <si>
    <t>Hitachi HUS 130 Standard Maintenance</t>
  </si>
  <si>
    <t>10 months</t>
  </si>
  <si>
    <t>Trustmarque Solutions Ltd (Capita)</t>
  </si>
  <si>
    <t>P002006</t>
  </si>
  <si>
    <t>Freshdesk</t>
  </si>
  <si>
    <t>Freshservice - ICT ServiceDesk system</t>
  </si>
  <si>
    <t>PROC14-0110</t>
  </si>
  <si>
    <t>Various services for web platform</t>
  </si>
  <si>
    <t>Various services: Made up of 7 payments:
Hosting for www.braintree.gov.uk = £9360.60
Hosting for UAT = £6120
CMS Support = £5332.05
XFP Support = £5332.05
Paybridge Support = £4000
CXM Sandbox Subscription = £3000
CXM Subsciption 20 users + 5 free licenses = £12000</t>
  </si>
  <si>
    <t xml:space="preserve">Web Team </t>
  </si>
  <si>
    <t>Jadu Ltd.</t>
  </si>
  <si>
    <t>EX070722-2</t>
  </si>
  <si>
    <t>Legionella testing</t>
  </si>
  <si>
    <t xml:space="preserve">programme at the facilities listed below. Legionella testing is a mandatory requirement which involves carrying out monthly temperature monitoring activities - Nearest and furthest outlet temperatures (cold below 20°C within 2 minutes, hot above 50°C within 1 minute), representative hot and cold outlets all outlets to be tested over the year) out to comply with the HSE’s ACoP L8 guidelinee.  </t>
  </si>
  <si>
    <t xml:space="preserve">Procurement </t>
  </si>
  <si>
    <t>Harriet Chebet</t>
  </si>
  <si>
    <t xml:space="preserve">Clearwater  </t>
  </si>
  <si>
    <t>PROC18-0117</t>
  </si>
  <si>
    <t>Online Booking &amp; Payments Software</t>
  </si>
  <si>
    <t>To provide ePayments &amp; Online Booking capability to existing CMS agreement (Capita SCP - Secure Card Portal)?? Online Booking should be separate</t>
  </si>
  <si>
    <t>Jadu Creative Ltd</t>
  </si>
  <si>
    <t>Being re procured</t>
  </si>
  <si>
    <t>EX270422-3</t>
  </si>
  <si>
    <t>JAC +
Kevin Cooper</t>
  </si>
  <si>
    <t xml:space="preserve">Ad-hoc maintenance/repair services for various BDC assets, including CWH, Bradford St flats, Unit 4, Corner House, Osier House, Ignite House, Town Hall, Cordon’s Farm, Public toilets etc. These services are in their majority relate to plumbing and electric issues. </t>
  </si>
  <si>
    <t>Lili Roqueta</t>
  </si>
  <si>
    <t xml:space="preserve"> JAC = £60,000 (Apr’22 to March’23)
Kevin Cooper = £20,000 (Apr’22 to March’23)</t>
  </si>
  <si>
    <t>Maintenance of CCTV systems in Fleet Yard and George Yard Car Park</t>
  </si>
  <si>
    <t xml:space="preserve">rolling contracts </t>
  </si>
  <si>
    <t>5/1/23 checking date</t>
  </si>
  <si>
    <t>5/1 checking amount</t>
  </si>
  <si>
    <t>£2,000 pa approx</t>
  </si>
  <si>
    <t>Bradling Security Ltd</t>
  </si>
  <si>
    <t xml:space="preserve">Equipment </t>
  </si>
  <si>
    <r>
      <rPr>
        <sz val="11"/>
        <rFont val="Arial"/>
        <family val="2"/>
      </rPr>
      <t>Agreed run with yearly orders unil further notice from Samir</t>
    </r>
    <r>
      <rPr>
        <u/>
        <sz val="11"/>
        <color indexed="12"/>
        <rFont val="Arial"/>
        <family val="2"/>
      </rPr>
      <t xml:space="preserve">
</t>
    </r>
  </si>
  <si>
    <t>71/0001534</t>
  </si>
  <si>
    <t>Annual Vine HR Membership Subscription</t>
  </si>
  <si>
    <t>Yearly subscription of an e-learning platform for all employees, providing on-line e-learning that can be accessed 24 hours a day, 365 days of the year via the internet.</t>
  </si>
  <si>
    <t>Vine HR LTD</t>
  </si>
  <si>
    <t>BDC0176</t>
  </si>
  <si>
    <t>RSPCA Danaher Kennels</t>
  </si>
  <si>
    <t>7 years 5 months</t>
  </si>
  <si>
    <t>RSPCA Danaher</t>
  </si>
  <si>
    <t>Voluntary / Charity SME</t>
  </si>
  <si>
    <t>Vehicle Glass Replacement and Repair</t>
  </si>
  <si>
    <t>The National Windscreen service is used for the entire fleet and not just the glass vehicle.
We raise a yearly PO number for windscreens with Nationwide Windscreens for £10k and we order off of this as and when a screen is needed. 
This was through a framework agreement and will need to be reviewed this year and possibly re tendered 
The supplier code for Nationwide is: 21466</t>
  </si>
  <si>
    <t xml:space="preserve">Review this year </t>
  </si>
  <si>
    <t>Nationwide Windscreen Service</t>
  </si>
  <si>
    <t xml:space="preserve">Extension option to 30 April 2021.  17/07 - Contacted service regarding re-procurment options 16/08/23 - Service to carry out RFQ </t>
  </si>
  <si>
    <t>Licence, Support &amp; Maintenance PTC Scheduler &amp; PTC Alerts (add on to Civica Open Revenues contract)</t>
  </si>
  <si>
    <t>Licence, Support &amp; Maintenance PTC Scheduler &amp; PTC Alerts</t>
  </si>
  <si>
    <t>Civica UK Ltd</t>
  </si>
  <si>
    <t>Epilog software maintanence (cemeteries)</t>
  </si>
  <si>
    <t xml:space="preserve">Rolling contract </t>
  </si>
  <si>
    <t>Gower Consultants</t>
  </si>
  <si>
    <t xml:space="preserve">Consultancy </t>
  </si>
  <si>
    <t>Currently a rolling contract due end MarchLooking to purchase additional software - Sarah Yeomans is waiting on go ahead and will draft new contract.</t>
  </si>
  <si>
    <t>Annual Gaseous Service</t>
  </si>
  <si>
    <t>Annual maintenance charge for Gaseous fire extinguisher</t>
  </si>
  <si>
    <t>Facilities Management</t>
  </si>
  <si>
    <t xml:space="preserve">Wendy Rogers </t>
  </si>
  <si>
    <t>Trustmarque/ SO3</t>
  </si>
  <si>
    <t>P002818</t>
  </si>
  <si>
    <t>EOLP annual subscription and Gov Roam</t>
  </si>
  <si>
    <t>Essex Online Partnership (EOLP) Annual Subscription 2022/23  (£6,193)
Govroam Annual Subscription 2022/23 (£1,650)</t>
  </si>
  <si>
    <t>EX250722-2</t>
  </si>
  <si>
    <t xml:space="preserve">Chris Tivey Associates </t>
  </si>
  <si>
    <t>Various staff members within the Planning team</t>
  </si>
  <si>
    <t>Emma Goodings</t>
  </si>
  <si>
    <t>Hitachi HUS and Brocade Switching</t>
  </si>
  <si>
    <t>PROC22-0136</t>
  </si>
  <si>
    <t>Legal Services Manor St Via CCS</t>
  </si>
  <si>
    <t xml:space="preserve">The provision of legal services to progress and Expired the agreement of the lease arrangements for the Livewell Hub area of the Manor Street Development with Provide / NHS, the Travelodge, and the Pharmacy commercial unit. </t>
  </si>
  <si>
    <t>16 months</t>
  </si>
  <si>
    <t xml:space="preserve">Strategic Investment </t>
  </si>
  <si>
    <t>Browne Jacobson</t>
  </si>
  <si>
    <t>Kompan</t>
  </si>
  <si>
    <t>To supply and install a piece of new play equipment and surfacing to refurbish a play area</t>
  </si>
  <si>
    <t>Playground Equipment</t>
  </si>
  <si>
    <t>EX231222-2</t>
  </si>
  <si>
    <t xml:space="preserve">Production of a detailed tree survery </t>
  </si>
  <si>
    <t>We require a service that can deliver the above list of needs. Detailed tree mapping of every tree under 3m in height requires specialist support that extrapolates satellite, aerial data combined with software analysis that once Expired can be integrated into the Council’s GIS mapping system. 
Neighbouring local authority Babergh and Mid Suffolk enlisted the services of Treeconomics in early 2022, they were unable to source 3 firms that could match their requirements. We have added to that already specialist requirement by requesting a hard landscape data element that is extrapolated to map suitable locations for urban tree planting.
Treeconomics are a small firm offering very bespoke tree analysis and mapping using a variety of private sector datasets and software.  I have been unable to find anything that comes anywhere near comparable to delivering that service. In researching firms that offer this type of service we have been unable to find another that can produce the survey and report that we require. Other local authorities that have produced similar tree surveys and reports have used Treeconomics.
They have worked with a number of local authorities in recent years and are familiar with Councils use of mapping and datasets which puts them in a beneficial position to supporting our requirements and the ability to integrate their survey data into our GIS system.</t>
  </si>
  <si>
    <t>Treeconomics</t>
  </si>
  <si>
    <t>Glendale civic trees</t>
  </si>
  <si>
    <t xml:space="preserve"> Trees at Halcyon close, Witham</t>
  </si>
  <si>
    <t>Conservation Area Appraisal</t>
  </si>
  <si>
    <t>Conservation Area Appraisal and Management Plan - Halstead</t>
  </si>
  <si>
    <t>Planning Policy</t>
  </si>
  <si>
    <t>Place Services</t>
  </si>
  <si>
    <t>P003786</t>
  </si>
  <si>
    <t>Flexiroute software</t>
  </si>
  <si>
    <t>rolling contract</t>
  </si>
  <si>
    <t>Community Transport</t>
  </si>
  <si>
    <t>Tracey Corcoran</t>
  </si>
  <si>
    <t>Data Images</t>
  </si>
  <si>
    <t>P006915</t>
  </si>
  <si>
    <t>Distribution of residents magazine</t>
  </si>
  <si>
    <t>Distribution of residents magazine to every home in the Braintree District</t>
  </si>
  <si>
    <t>Nicola Nicholson</t>
  </si>
  <si>
    <t>LDS Limited</t>
  </si>
  <si>
    <t>EX0034</t>
  </si>
  <si>
    <t>Electric charging infrastructure</t>
  </si>
  <si>
    <t>Install the necessary electrical infrastructure and make the grid connection that EV charging equipment will connect to</t>
  </si>
  <si>
    <t>11 weeks</t>
  </si>
  <si>
    <t>UK Power Networks</t>
  </si>
  <si>
    <t>P007041 </t>
  </si>
  <si>
    <t>Banner Advertisement for refuse vehicles</t>
  </si>
  <si>
    <t>The company is to provide a simple banner advertisement system capable to being fixed to the sides of the RCV fleet to advertise various campaigns that the Council wishes to advertise.  In particular the upcoming Chargeable Garden Waste collection services.</t>
  </si>
  <si>
    <t>Debbie Bezzina</t>
  </si>
  <si>
    <t>Roadadvert</t>
  </si>
  <si>
    <t>Facilities Management Services</t>
  </si>
  <si>
    <t>Advertising</t>
  </si>
  <si>
    <t xml:space="preserve">Interim Resource </t>
  </si>
  <si>
    <t>Finance - Fee included is for the agency fee only</t>
  </si>
  <si>
    <t>Cipfa Penna</t>
  </si>
  <si>
    <t>PROC22-0146</t>
  </si>
  <si>
    <t>Mezanine Floor build</t>
  </si>
  <si>
    <t>Building a mezzanine floor in the Fleet Workshop</t>
  </si>
  <si>
    <t>Brooks &amp; Wood Ltd</t>
  </si>
  <si>
    <t>EX201222-1</t>
  </si>
  <si>
    <t>Civica Election Services</t>
  </si>
  <si>
    <t>The Council requires the provision of printing services in
order to conduct the Local and Parish elections on 4 May
2023. The Chief Executive, in his capacity as the
Returning Officer for Braintree District Council, has a
statutory responsibility for the administration of these
elections. This will require the sourcing of specialist
printing in the form of poll cards, ballot papers and postal
vote packs. These items are in a format prescribed by
legislation and must meet statutory deadlines.</t>
  </si>
  <si>
    <t>Melanie Adams</t>
  </si>
  <si>
    <t>SPS0002</t>
  </si>
  <si>
    <t>Road Maintenance 2023</t>
  </si>
  <si>
    <t>Planned maintenance works for Braintree District Council owned roads and car parks</t>
  </si>
  <si>
    <t>Henderson &amp; Taylor Public Works Limited</t>
  </si>
  <si>
    <t xml:space="preserve">Awarded under lot 1. Service area intends to negotiate a post award contract amendment seeking a fixed price of current contract value plus £15k. Advice provided and saved in contract file. </t>
  </si>
  <si>
    <t>P000845</t>
  </si>
  <si>
    <t>Website analytics, site alarm and quality assurance web hosted software</t>
  </si>
  <si>
    <t>SiteImprove</t>
  </si>
  <si>
    <t xml:space="preserve">21/08 emailed service requesting confirmation regarding re-procurement. 18/09 - Chased email </t>
  </si>
  <si>
    <t>EX211222</t>
  </si>
  <si>
    <t>In May 2022, its Election Manager retired after a long period of
service, and was replaced following a full recruitment process. The
replacement Elections Manager commenced maternity leave on 14
November 2022. Braintree District Council has its elections taking
place in May 2023. This is the Councils main elections, which take
place every 4 years, and will involve all 49 seats. It is vital that the
work already started in progressed in a timely manner and that the
Council is fully prepared to deliver these elections.
The recruitment for the permanent position was tricky given the
specific nature of the post, therefore an interim appointment was not
necessary either through internal or external routes. As a result the
Council has had to rely upon a Consultant to provide this resilience
over the coming months to ensure that the elections in May 2023 are
delivered.</t>
  </si>
  <si>
    <t>EX231222-1</t>
  </si>
  <si>
    <t xml:space="preserve">Tree planting in Halcyon Close, Witham </t>
  </si>
  <si>
    <t xml:space="preserve">Tenders were emailed out to 16 sub-contractors on 17th October 2022. Three sub-contractors responded (Tree fella ltd, Bartlett tree experts, and Glendale civic trees) within the deadline. Tree fella ltd. failed to return the tender document, therefore is disregarded, Bartlett tree experts substituted the Sorbus torminalis for a smaller specimen (offered standard tree (10-12cm girth) instead of the heavy standard specified) therefore was disregarded, Glendale civic trees substituted the half round stakes for full round stakes. 
Glendale civic trees provided the least altered tender, therefore, it is recommended they are awarded the tender, although they are the most expensive at £7871.16. </t>
  </si>
  <si>
    <t>EX270223</t>
  </si>
  <si>
    <t>NEBB Project Work</t>
  </si>
  <si>
    <t>Project to spend remaining £8,088</t>
  </si>
  <si>
    <t>Economic Growth</t>
  </si>
  <si>
    <t>NEEB Work</t>
  </si>
  <si>
    <t>Kim to sign Expemtion Form</t>
  </si>
  <si>
    <t>PROC22-0157</t>
  </si>
  <si>
    <t>Flitch Way Repairs</t>
  </si>
  <si>
    <t>4 monhs</t>
  </si>
  <si>
    <t>Herderson &amp; Taylor</t>
  </si>
  <si>
    <t>EPH - Footpath repairs</t>
  </si>
  <si>
    <t>Hager &amp; Elasser UK Ltd - Fesability study</t>
  </si>
  <si>
    <t>Feasibility study on the reuse of waste water at Cordons Farm.</t>
  </si>
  <si>
    <t>Hager &amp; Elasser UK Ltd</t>
  </si>
  <si>
    <t>Technical &amp; Fesability</t>
  </si>
  <si>
    <t>PROC21-0115</t>
  </si>
  <si>
    <t>Asset Management Planned Maintenance consultancy</t>
  </si>
  <si>
    <t>consultant to assist with the Planned Maintenance Works for our Assets</t>
  </si>
  <si>
    <t>Macegreen</t>
  </si>
  <si>
    <t xml:space="preserve">Contract terminated (murtually) </t>
  </si>
  <si>
    <t>SC00807</t>
  </si>
  <si>
    <t xml:space="preserve">Litter &amp; Dog bin review </t>
  </si>
  <si>
    <t>Looking for a professional organisation to undertake a District-wide review of the Council’s Litter and Dog Bins.</t>
  </si>
  <si>
    <t>9 weeks</t>
  </si>
  <si>
    <t>Steve Wilson</t>
  </si>
  <si>
    <t>APSE</t>
  </si>
  <si>
    <t>Earls Colne Play Area</t>
  </si>
  <si>
    <t>S106 Project for Reubens Walk, Earls Colne Play Area</t>
  </si>
  <si>
    <t>Landscape Improvements</t>
  </si>
  <si>
    <t>Landscape Improvements to Flitch Way</t>
  </si>
  <si>
    <t xml:space="preserve">6 weeks </t>
  </si>
  <si>
    <t>Southern Landscape Construction Ltd</t>
  </si>
  <si>
    <t>W000965</t>
  </si>
  <si>
    <t>Garden waste sacks</t>
  </si>
  <si>
    <t>Supply of garden waste sacks for subscription service</t>
  </si>
  <si>
    <t>12 weeks</t>
  </si>
  <si>
    <t>Carolyn Harley</t>
  </si>
  <si>
    <t>PROC22-0115</t>
  </si>
  <si>
    <t>Garden of remembrance Build</t>
  </si>
  <si>
    <t>Building works at Bocking Cemetery</t>
  </si>
  <si>
    <t>Southern Landcapes (SLC)</t>
  </si>
  <si>
    <t>Removal and replacement of allotment fence</t>
  </si>
  <si>
    <t>to remove and dispose of old allotment fence and supply and new stall palisade fence and gate</t>
  </si>
  <si>
    <t>SPS0033</t>
  </si>
  <si>
    <t>Cleaning and hygiene supplies</t>
  </si>
  <si>
    <t>purchase of cleaning and hygiene supplies for BDC</t>
  </si>
  <si>
    <t>Bunzl Limited</t>
  </si>
  <si>
    <t>temp contract until we let new framework</t>
  </si>
  <si>
    <t>SPS0020</t>
  </si>
  <si>
    <t>Mill Park Drive Play area</t>
  </si>
  <si>
    <t>New playground for Mill Park Drive, Braintree</t>
  </si>
  <si>
    <t>P007304</t>
  </si>
  <si>
    <t>Weavers Park</t>
  </si>
  <si>
    <t>Tree planting and bench installation in Weavers Park, Braintree</t>
  </si>
  <si>
    <t xml:space="preserve">Southern Landscape and Construction </t>
  </si>
  <si>
    <t>Single Person Discount Review</t>
  </si>
  <si>
    <t>To procure a Single Person Discount Review for the Braintree District Major part of the funding is from ECC in accordance with the Essex Sharing Agreement in place. This is a fully managed service</t>
  </si>
  <si>
    <t xml:space="preserve">5 months </t>
  </si>
  <si>
    <t>Revenues</t>
  </si>
  <si>
    <t>Juli Rigby</t>
  </si>
  <si>
    <t>Data Tank</t>
  </si>
  <si>
    <t>Residents magazine</t>
  </si>
  <si>
    <t>69,000 copies of a 24 page A4 colour residents magazine</t>
  </si>
  <si>
    <t>Marketing &amp; Comminucations</t>
  </si>
  <si>
    <t>Ancient House Press Ltd</t>
  </si>
  <si>
    <t>EX201222-2</t>
  </si>
  <si>
    <t>Extension of the existing public-I webcasting support and
maintenance contract for a period of 12 months</t>
  </si>
  <si>
    <t>EX0010</t>
  </si>
  <si>
    <t>Environmental Impact Assessment</t>
  </si>
  <si>
    <t>Environmental Impact Assessment Specialist Consultants</t>
  </si>
  <si>
    <t>Matthew Wild</t>
  </si>
  <si>
    <t>ARUP</t>
  </si>
  <si>
    <t>Technical &amp; Feasability</t>
  </si>
  <si>
    <t>Value £23,000 + Potential extra £5,000 for Reg 25 work</t>
  </si>
  <si>
    <t>Project Management of the skate park refurbishment project</t>
  </si>
  <si>
    <t>EX171022</t>
  </si>
  <si>
    <t xml:space="preserve">CFH Docmail Ltd </t>
  </si>
  <si>
    <t>One year contract with CFH Docmail Ltd to provide annual billing printing, enclosing and mailing services</t>
  </si>
  <si>
    <t>Systems Control</t>
  </si>
  <si>
    <t>CFH Doc Mail</t>
  </si>
  <si>
    <t>Mail Services</t>
  </si>
  <si>
    <t>EX120722</t>
  </si>
  <si>
    <t>Venn Group</t>
  </si>
  <si>
    <t>To secure the ongoing provision of specialist legal support to the Council.</t>
  </si>
  <si>
    <t xml:space="preserve">Governance </t>
  </si>
  <si>
    <t xml:space="preserve">Venn Group </t>
  </si>
  <si>
    <t>General Support</t>
  </si>
  <si>
    <t xml:space="preserve">04/07 - Kim confirmed Exemption is no longer required </t>
  </si>
  <si>
    <t>PROC15-0129</t>
  </si>
  <si>
    <t>FOI System</t>
  </si>
  <si>
    <t>FOI/Complaints Database</t>
  </si>
  <si>
    <t>Performance and Improvement</t>
  </si>
  <si>
    <t xml:space="preserve">Tracey Headford </t>
  </si>
  <si>
    <t>HUB Solutions</t>
  </si>
  <si>
    <t>281/003717</t>
  </si>
  <si>
    <t>IDOX Software and Services Contract 2018 to 2023</t>
  </si>
  <si>
    <t>5 year software and service contract</t>
  </si>
  <si>
    <t>IDOX Software Ltd</t>
  </si>
  <si>
    <t xml:space="preserve">10/11 Jess sent email 11/11 confirmed ongoing - already on forward plan </t>
  </si>
  <si>
    <t>PROC20-0101</t>
  </si>
  <si>
    <t>Fixed Price 3 Year Contract</t>
  </si>
  <si>
    <t>S Davis</t>
  </si>
  <si>
    <t>Summer Bedding for 2023</t>
  </si>
  <si>
    <t>PROC19-0110</t>
  </si>
  <si>
    <t>BACS Software</t>
  </si>
  <si>
    <t>The Council is seeking quotations for the supply of a BACS Approved Software Service (“the Service”) which continues to allow it to act as a direct submitter for making BACS payments and collection of Direct Debits covering a number of functions. The Council is interested in exploring options for deployment of the service.</t>
  </si>
  <si>
    <t>Ben Frisby</t>
  </si>
  <si>
    <t>Bottomline technologies</t>
  </si>
  <si>
    <t>Gcloud</t>
  </si>
  <si>
    <t>2+1+1 contract (2 years + possible 2 year extension - 1+1) - 27/1/21: they have negotiated to keep prices for 1st extension. Ben is sending me details</t>
  </si>
  <si>
    <t>P002501</t>
  </si>
  <si>
    <t>Cludo Search Engine 03/04/22 - 02/04/23</t>
  </si>
  <si>
    <t>Cludo</t>
  </si>
  <si>
    <t>EX140323</t>
  </si>
  <si>
    <t>Exemption to enable BDC to extend the existing contract for a further 12 months commencing 1st April 2023 while setting up a longer term contract 3-5 years once the cloud option is avaliable</t>
  </si>
  <si>
    <t>Allbury Maintenance</t>
  </si>
  <si>
    <t>This was the cheapest quote received. This company have been utilised to carry out similar work at Cordons Farm Waste Transfer Station previously.</t>
  </si>
  <si>
    <t>Waste</t>
  </si>
  <si>
    <t xml:space="preserve">Allbury Maintenance </t>
  </si>
  <si>
    <t>BDC192</t>
  </si>
  <si>
    <t>Support and Maintenance agreement Astech Consultants Ltd and BDC</t>
  </si>
  <si>
    <t>Committee management software</t>
  </si>
  <si>
    <t>6 years 10 months</t>
  </si>
  <si>
    <t>Governance and Members</t>
  </si>
  <si>
    <t>Emma Wisbey</t>
  </si>
  <si>
    <t>Astech Consultants Limited</t>
  </si>
  <si>
    <t>P002872</t>
  </si>
  <si>
    <t>CCTV Cameras</t>
  </si>
  <si>
    <t>CCTV Cameras Braintree CH to (Job Centre, McDowells, Police Station, Tesco TC, Fosters, Midland Bank, Glasswells, 11 New Street, Leather Lane,High Street) Halstead Chapel Street to (Parsonage St, Brdige St, Trinity St)</t>
  </si>
  <si>
    <t>ICT &amp; FM</t>
  </si>
  <si>
    <t>BT</t>
  </si>
  <si>
    <t>P000315</t>
  </si>
  <si>
    <t>Sophos Licence (36 month Protection, EMail, Webserver and Xstream</t>
  </si>
  <si>
    <t>Sophos Firewall Licence (£550 per month)</t>
  </si>
  <si>
    <t>2 years 1 month</t>
  </si>
  <si>
    <t>`</t>
  </si>
  <si>
    <t>P002744</t>
  </si>
  <si>
    <t>McAfee MVISION Protect Standard</t>
  </si>
  <si>
    <t>Caretower</t>
  </si>
  <si>
    <t>PROC22-0137</t>
  </si>
  <si>
    <t>Paramount</t>
  </si>
  <si>
    <t>PROC22-0140</t>
  </si>
  <si>
    <t>Recycling Calendar Printing and Mailing</t>
  </si>
  <si>
    <t xml:space="preserve">Recycling Calendar Printing and Mailing for Braintree District Council
Open Tender iaw Regulation 27 of the Public Contracts Regulations 2015 </t>
  </si>
  <si>
    <t>1 year (1+1)</t>
  </si>
  <si>
    <t xml:space="preserve">Operations </t>
  </si>
  <si>
    <t xml:space="preserve">Breeze Limited </t>
  </si>
  <si>
    <t>56/0000373 and P000510</t>
  </si>
  <si>
    <t>Provision of bill validation service</t>
  </si>
  <si>
    <t>Provision of bill validation service - 3 year contract + 2y</t>
  </si>
  <si>
    <t>(already at extension)</t>
  </si>
  <si>
    <t>Concept Energy Solutions Limited</t>
  </si>
  <si>
    <t>Efficiency</t>
  </si>
  <si>
    <t>281/004035</t>
  </si>
  <si>
    <t>SIP connectivity - Assure Service</t>
  </si>
  <si>
    <t>SIP Assure service</t>
  </si>
  <si>
    <t>3 years 3 months</t>
  </si>
  <si>
    <t>SIP connectivity</t>
  </si>
  <si>
    <t>SIP connectivity service</t>
  </si>
  <si>
    <t>Warm Homes fund</t>
  </si>
  <si>
    <t xml:space="preserve">This was a joint project with other Council’s where we acted as a lead administrative authority in terms of organising and carrying out works and recovering the cost from external grants . Hence not all expenditure relates to Braintree District Council’s own geographical area.
Please note that BDC paid out part cost of the works as other grants were received by the installer and furthermore LA’s made their own contributions too
The first contractor invoice paid was dated July 2020 and the last contractor payment made was dated June 2022                                                                                                                                                                                                                                            </t>
  </si>
  <si>
    <t>£9,166
£21,138
£19,200</t>
  </si>
  <si>
    <t>Aran Services Limited</t>
  </si>
  <si>
    <r>
      <t>Enforcement Agent (SLA) -</t>
    </r>
    <r>
      <rPr>
        <sz val="11"/>
        <rFont val="Arial"/>
        <family val="2"/>
      </rPr>
      <t xml:space="preserve"> concessions contract</t>
    </r>
  </si>
  <si>
    <t>collection of Council Tax and Business Rates</t>
  </si>
  <si>
    <t>Nicola Ridgewell</t>
  </si>
  <si>
    <t>CDER, Rossendales (Marstons) and Newlyns</t>
  </si>
  <si>
    <t>Council Tax &amp; Business Rates</t>
  </si>
  <si>
    <t>Credit Card</t>
  </si>
  <si>
    <t>PDQ Inventory (6) and Deployment (3)</t>
  </si>
  <si>
    <t>PDQ Inventory and Deployment</t>
  </si>
  <si>
    <t>Computerland/Capita</t>
  </si>
  <si>
    <t>EX060722</t>
  </si>
  <si>
    <t>12 months support renewal contract for Netcall Liberty Telephony and Speech Recognition &amp; Tuning</t>
  </si>
  <si>
    <t>EX250722-1</t>
  </si>
  <si>
    <t>Holmes and Hills Solicitors</t>
  </si>
  <si>
    <t xml:space="preserve">Planning solicitor/s to support the Council in providing advice and guidance on planning policy, neighbourhood plan, development management and planning enforcement issues. </t>
  </si>
  <si>
    <t>281/004158</t>
  </si>
  <si>
    <t>Second Sophos Firewall</t>
  </si>
  <si>
    <t>Second Sophos Firewall (Internet Security)</t>
  </si>
  <si>
    <t>Excell</t>
  </si>
  <si>
    <t>281/003843</t>
  </si>
  <si>
    <t>MPLS - Excel</t>
  </si>
  <si>
    <t>Main Internet links at Causeway, Unit 4 and Town Hall</t>
  </si>
  <si>
    <t>31/12/2019</t>
  </si>
  <si>
    <t>57/003139</t>
  </si>
  <si>
    <t>16/12 checking with Trudy</t>
  </si>
  <si>
    <t>Shredding of confidential waste - two weekly</t>
  </si>
  <si>
    <t>Shredding of confidential waste - two weekly charged by length of time on site</t>
  </si>
  <si>
    <t>6 years 7 months</t>
  </si>
  <si>
    <t>Sustainable Development</t>
  </si>
  <si>
    <t>Shred-it</t>
  </si>
  <si>
    <t>281/004134</t>
  </si>
  <si>
    <t>Internet Link - upgrade to 1Gb</t>
  </si>
  <si>
    <t>14/05/2020</t>
  </si>
  <si>
    <t>3 years 2 months</t>
  </si>
  <si>
    <t>Monthly ongoing after contract ends</t>
  </si>
  <si>
    <t>PROC22-0123</t>
  </si>
  <si>
    <t>break point at 2 years</t>
  </si>
  <si>
    <t>Operations/Asset Management/Facilities Management</t>
  </si>
  <si>
    <t>Claire Louise Sargeant/ Wanda Smith / Wendy Rogers</t>
  </si>
  <si>
    <t>Healthy Buildings (Ireland) Limited</t>
  </si>
  <si>
    <t>PO003453</t>
  </si>
  <si>
    <t>Veritas Netbackup Support- 13TB</t>
  </si>
  <si>
    <t>SERVICE - ESSENTIAL 12 MONTHS RENEWAL FOR NETBACKUP PLA TFORM BASE
SERVICE - NETBACKUP PLATFORM BASE Expired ED WITH FLEX IBLE LICENSING XPLAT
SERVICE - ESSENTIAL 24 MONTHS INITIAL FOR NETBACKUP PLA TFORM BASE</t>
  </si>
  <si>
    <t>Insight Direct</t>
  </si>
  <si>
    <t>281/004180</t>
  </si>
  <si>
    <t>UPS Warranty</t>
  </si>
  <si>
    <t>APT</t>
  </si>
  <si>
    <t>P003540</t>
  </si>
  <si>
    <t>Tiger Prism managed service</t>
  </si>
  <si>
    <t>Telephony Call Management &amp; Billing Software</t>
  </si>
  <si>
    <t>Tiger</t>
  </si>
  <si>
    <t>EX220323</t>
  </si>
  <si>
    <t>LVSA</t>
  </si>
  <si>
    <t xml:space="preserve">The Licensing Authority currently set a limit on the number of taxi licences it issues.  A decision made by the Licensing Committee on 21st March 2023 decided that the limit be maintained.  As a result, in accordance with S.16 of the Transport Act 1985, the authority is required to commission a survey to determine that there is no significant unmet demand for taxi services in the district.  The cost of the survey will be in the region of 15k.  </t>
  </si>
  <si>
    <t>Envronmental Services</t>
  </si>
  <si>
    <t>Daniel Mellini</t>
  </si>
  <si>
    <t>P004108</t>
  </si>
  <si>
    <t>Assure 24 - Telephony Licence Maintenance</t>
  </si>
  <si>
    <t>Assure 24 - Additional Cisco Licence Maintenance</t>
  </si>
  <si>
    <t>various start</t>
  </si>
  <si>
    <t>extend the Clearwater contract for Legionella testing for six months from 01 July 2022 to 31/12/2022. We have delayed to re-procure because of the delays in authorisation.</t>
  </si>
  <si>
    <t>3 years 9 months</t>
  </si>
  <si>
    <t>Wendy Rogers/Wanda Smith/Claire-Louise Sargeant</t>
  </si>
  <si>
    <t>Flynn Roofing Ltd</t>
  </si>
  <si>
    <t>Replacement of flat roofing to rear of Braintree Town Hall. Both are old and now leaking.</t>
  </si>
  <si>
    <t>Repair/refurb at Halstead Cemetery Lodge</t>
  </si>
  <si>
    <t>Repair and refurbishment of timber window frames, sills, soffits and fascias at Halstead Cemetery Lodge.</t>
  </si>
  <si>
    <t>Kevin Cooper</t>
  </si>
  <si>
    <t>Timber</t>
  </si>
  <si>
    <t>P008738</t>
  </si>
  <si>
    <t>Plumbing</t>
  </si>
  <si>
    <t>Replacement of two central heating boilers</t>
  </si>
  <si>
    <t>D &amp; J Plumbing &amp; Heating</t>
  </si>
  <si>
    <t>Plant Machinery</t>
  </si>
  <si>
    <t>Compact Tractor, Front Loader, Rear Excavator purchase via RFQ - 7 yearlifespan and 12 months warranty</t>
  </si>
  <si>
    <t>EPHF001_Webcasting</t>
  </si>
  <si>
    <t>Public I</t>
  </si>
  <si>
    <t>P007315</t>
  </si>
  <si>
    <t>Consultancy Support</t>
  </si>
  <si>
    <t>Consultancy support towards the development of the 4 Football Foundation funding submissions within Braintree and Witham - To cover work from July - September as per fee schedule</t>
  </si>
  <si>
    <t xml:space="preserve">2 months </t>
  </si>
  <si>
    <t>Laisure, Heritage &amp; Events</t>
  </si>
  <si>
    <t>Anouska Langley</t>
  </si>
  <si>
    <t>Castele Consultancy</t>
  </si>
  <si>
    <t>Tariff Machines for George Yard Car Park</t>
  </si>
  <si>
    <t>Supply &amp; install 8 tariff machines (card only) in George Yard multi storey car park and remove 9 old tariff machines (incls civil works).</t>
  </si>
  <si>
    <t>IPS (International Parking Systems)</t>
  </si>
  <si>
    <t>Street &amp; Traffic Management</t>
  </si>
  <si>
    <t>Parking</t>
  </si>
  <si>
    <t>P006895   </t>
  </si>
  <si>
    <t xml:space="preserve">Building condition surveys </t>
  </si>
  <si>
    <t>Provision of building condition surveys</t>
  </si>
  <si>
    <t>Oswick Ltd</t>
  </si>
  <si>
    <t xml:space="preserve">Traffic Management for litterpicking/street sweeping islands on A120 </t>
  </si>
  <si>
    <t>Track inspection &amp; remedial works - Unit 2</t>
  </si>
  <si>
    <t>To inspect and make recommendation on any remedial works required to the track to pass unit T</t>
  </si>
  <si>
    <t xml:space="preserve">Housing &amp; Communities </t>
  </si>
  <si>
    <t>Sport &amp; Play Ltd</t>
  </si>
  <si>
    <t>Sports Equipment Reapir &amp; Manintenance</t>
  </si>
  <si>
    <t>Laptops</t>
  </si>
  <si>
    <t>10 x HP 440 &amp; 12 x HP 450 Laptops with 3 year warranty for PC refresh</t>
  </si>
  <si>
    <t>OfficeVision</t>
  </si>
  <si>
    <t>PROC22-0127</t>
  </si>
  <si>
    <t>Air Quality Review and Options Appraisal</t>
  </si>
  <si>
    <t>04/07/2022/</t>
  </si>
  <si>
    <t>Ricardo</t>
  </si>
  <si>
    <t>P000123</t>
  </si>
  <si>
    <t>PSN  DNS service - previously with Vodafone - in Trevor Wilsons name</t>
  </si>
  <si>
    <t>PSN DNS Service</t>
  </si>
  <si>
    <t>31/01/2021</t>
  </si>
  <si>
    <t>31/01/2023</t>
  </si>
  <si>
    <t>until 31/01/2024 but needs to be sorted through CCS</t>
  </si>
  <si>
    <t>Nominet</t>
  </si>
  <si>
    <t xml:space="preserve">Service currently procuring </t>
  </si>
  <si>
    <t>Asbestos Fly-tips</t>
  </si>
  <si>
    <t>Market testing carried out by James in Commercial Team.  Current collection costs from Chess are cheaper than quotations from simillar Contractors.</t>
  </si>
  <si>
    <t>CHESS</t>
  </si>
  <si>
    <t>PROC22-0145B</t>
  </si>
  <si>
    <t>CPT at Witham and Halsted Leisusre centres (MDUK funded)</t>
  </si>
  <si>
    <t>8 weeks</t>
  </si>
  <si>
    <t>Wealden Rehab</t>
  </si>
  <si>
    <t>EX0013</t>
  </si>
  <si>
    <t xml:space="preserve">Support of a specialist recruitment service to assist with the urgent recruitment to the role of Waste &amp; Street Cleansing Manager. </t>
  </si>
  <si>
    <t>HR on behalf of Operations</t>
  </si>
  <si>
    <t>WasteRecruit</t>
  </si>
  <si>
    <t>PROC20-0117</t>
  </si>
  <si>
    <t>Horizon 120 - Enterprise Centre</t>
  </si>
  <si>
    <t xml:space="preserve">The total budget for the Plaza Building was circa £13.5M, but this was divided up into a myriad of different suppliers contracts covering contractors, consultants, legal, statutory authorities etc etc. </t>
  </si>
  <si>
    <t>5/1 chased with Ray</t>
  </si>
  <si>
    <t>Carolyn Weller / Ray Ford</t>
  </si>
  <si>
    <t>Website Design Framework</t>
  </si>
  <si>
    <t>National framework agreement for the provision of Website Design</t>
  </si>
  <si>
    <t>Acuma Solutions</t>
  </si>
  <si>
    <t>Assertive Media</t>
  </si>
  <si>
    <t>Goss Interactive</t>
  </si>
  <si>
    <t>Thinkology</t>
  </si>
  <si>
    <t>Zengenti</t>
  </si>
  <si>
    <t>PROC19-0107</t>
  </si>
  <si>
    <t>Janitorial Supplies Framework</t>
  </si>
  <si>
    <t>The framework agreement can provide all types of janitorial products, to include but not limited to; cleaning and disinfectant products, hygiene paper, soaps and dispensers, gloves, protective cleaning, brooms and brushes, cleaning textiles and floor pads.</t>
  </si>
  <si>
    <t>Bunzl UK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</si>
</sst>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s>
  <fonts count="47" x14ac:knownFonts="1">
    <font>
      <sz val="11"/>
      <color theme="1"/>
      <name val="Calibri"/>
      <family val="2"/>
      <scheme val="minor"/>
    </font>
    <font>
      <sz val="9"/>
      <color indexed="81"/>
      <name val="Tahoma"/>
      <family val="2"/>
    </font>
    <font>
      <b/>
      <sz val="9"/>
      <color indexed="81"/>
      <name val="Tahoma"/>
      <family val="2"/>
    </font>
    <font>
      <sz val="10"/>
      <color indexed="81"/>
      <name val="Tahoma"/>
      <family val="2"/>
    </font>
    <font>
      <b/>
      <sz val="10"/>
      <color indexed="81"/>
      <name val="Tahoma"/>
      <family val="2"/>
    </font>
    <font>
      <sz val="10"/>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sz val="11"/>
      <name val="Arial"/>
      <family val="2"/>
    </font>
    <font>
      <b/>
      <sz val="11"/>
      <color theme="1"/>
      <name val="Arial"/>
      <family val="2"/>
    </font>
    <font>
      <sz val="11"/>
      <color rgb="FFFF0000"/>
      <name val="Arial"/>
      <family val="2"/>
    </font>
    <font>
      <sz val="11"/>
      <color theme="4"/>
      <name val="Arial"/>
      <family val="2"/>
    </font>
    <font>
      <sz val="11"/>
      <color theme="9" tint="0.59999389629810485"/>
      <name val="Arial"/>
      <family val="2"/>
    </font>
    <font>
      <sz val="11"/>
      <color rgb="FF000000"/>
      <name val="Arial"/>
      <family val="2"/>
    </font>
    <font>
      <sz val="11"/>
      <color rgb="FFFFFF00"/>
      <name val="Arial"/>
      <family val="2"/>
    </font>
    <font>
      <sz val="11"/>
      <color indexed="8"/>
      <name val="Arial"/>
      <family val="2"/>
    </font>
    <font>
      <u/>
      <sz val="11"/>
      <color theme="10"/>
      <name val="Arial"/>
      <family val="2"/>
    </font>
    <font>
      <u/>
      <sz val="11"/>
      <color indexed="12"/>
      <name val="Arial"/>
      <family val="2"/>
    </font>
    <font>
      <sz val="11"/>
      <color rgb="FF0E1D37"/>
      <name val="Arial"/>
      <family val="2"/>
    </font>
    <font>
      <sz val="10"/>
      <color rgb="FF000000"/>
      <name val="Arial"/>
      <family val="2"/>
    </font>
    <font>
      <sz val="11"/>
      <color theme="1"/>
      <name val="Arial"/>
      <family val="2"/>
      <charset val="1"/>
    </font>
    <font>
      <sz val="11"/>
      <color rgb="FF000000"/>
      <name val="Arial"/>
      <family val="2"/>
      <charset val="1"/>
    </font>
    <font>
      <sz val="11"/>
      <color theme="1"/>
      <name val="Calibri"/>
      <family val="2"/>
      <charset val="1"/>
    </font>
    <font>
      <sz val="11"/>
      <color rgb="FF252424"/>
      <name val="Arial"/>
      <charset val="1"/>
    </font>
    <font>
      <sz val="11"/>
      <color rgb="FF000000"/>
      <name val="Arial"/>
    </font>
    <font>
      <sz val="11"/>
      <color theme="1"/>
      <name val="Arial"/>
    </font>
    <font>
      <sz val="11"/>
      <color rgb="FF393939"/>
      <name val="Arial"/>
    </font>
    <font>
      <sz val="12"/>
      <color theme="1"/>
      <name val="Arial"/>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79998168889431442"/>
        <bgColor indexed="64"/>
      </patternFill>
    </fill>
  </fills>
  <borders count="10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bottom style="medium">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indexed="64"/>
      </right>
      <top style="medium">
        <color rgb="FF000000"/>
      </top>
      <bottom/>
      <diagonal/>
    </border>
    <border>
      <left style="thin">
        <color indexed="64"/>
      </left>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indexed="64"/>
      </right>
      <top style="medium">
        <color rgb="FF000000"/>
      </top>
      <bottom/>
      <diagonal/>
    </border>
    <border>
      <left style="thin">
        <color indexed="64"/>
      </left>
      <right style="thin">
        <color indexed="64"/>
      </right>
      <top style="medium">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bottom style="medium">
        <color rgb="FF000000"/>
      </bottom>
      <diagonal/>
    </border>
    <border>
      <left style="thin">
        <color indexed="64"/>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bottom style="thin">
        <color indexed="64"/>
      </bottom>
      <diagonal/>
    </border>
    <border>
      <left style="thin">
        <color rgb="FF000000"/>
      </left>
      <right/>
      <top/>
      <bottom/>
      <diagonal/>
    </border>
    <border>
      <left/>
      <right/>
      <top/>
      <bottom style="thin">
        <color rgb="FF000000"/>
      </bottom>
      <diagonal/>
    </border>
    <border>
      <left/>
      <right/>
      <top style="medium">
        <color rgb="FF000000"/>
      </top>
      <bottom/>
      <diagonal/>
    </border>
    <border>
      <left/>
      <right/>
      <top/>
      <bottom style="medium">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rgb="FF000000"/>
      </top>
      <bottom/>
      <diagonal/>
    </border>
    <border>
      <left style="thin">
        <color rgb="FF000000"/>
      </left>
      <right style="medium">
        <color rgb="FF000000"/>
      </right>
      <top style="thin">
        <color rgb="FF000000"/>
      </top>
      <bottom/>
      <diagonal/>
    </border>
    <border>
      <left/>
      <right style="thin">
        <color indexed="64"/>
      </right>
      <top style="hair">
        <color indexed="64"/>
      </top>
      <bottom style="hair">
        <color indexed="64"/>
      </bottom>
      <diagonal/>
    </border>
    <border>
      <left/>
      <right/>
      <top style="thin">
        <color indexed="64"/>
      </top>
      <bottom/>
      <diagonal/>
    </border>
  </borders>
  <cellStyleXfs count="5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35" applyNumberFormat="0" applyAlignment="0" applyProtection="0"/>
    <xf numFmtId="0" fontId="11" fillId="28" borderId="36"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7" applyNumberFormat="0" applyFill="0" applyAlignment="0" applyProtection="0"/>
    <xf numFmtId="0" fontId="15" fillId="0" borderId="38" applyNumberFormat="0" applyFill="0" applyAlignment="0" applyProtection="0"/>
    <xf numFmtId="0" fontId="16" fillId="0" borderId="3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35" applyNumberFormat="0" applyAlignment="0" applyProtection="0"/>
    <xf numFmtId="0" fontId="19" fillId="0" borderId="40" applyNumberFormat="0" applyFill="0" applyAlignment="0" applyProtection="0"/>
    <xf numFmtId="0" fontId="20" fillId="31" borderId="0" applyNumberFormat="0" applyBorder="0" applyAlignment="0" applyProtection="0"/>
    <xf numFmtId="0" fontId="5" fillId="0" borderId="0"/>
    <xf numFmtId="0" fontId="5" fillId="0" borderId="0"/>
    <xf numFmtId="0" fontId="5" fillId="0" borderId="0"/>
    <xf numFmtId="0" fontId="5" fillId="0" borderId="0"/>
    <xf numFmtId="0" fontId="21" fillId="0" borderId="0"/>
    <xf numFmtId="0" fontId="7" fillId="32" borderId="41" applyNumberFormat="0" applyFont="0" applyAlignment="0" applyProtection="0"/>
    <xf numFmtId="0" fontId="22" fillId="27" borderId="42" applyNumberFormat="0" applyAlignment="0" applyProtection="0"/>
    <xf numFmtId="0" fontId="23" fillId="0" borderId="0" applyNumberFormat="0" applyFill="0" applyBorder="0" applyAlignment="0" applyProtection="0"/>
    <xf numFmtId="0" fontId="24" fillId="0" borderId="43" applyNumberFormat="0" applyFill="0" applyAlignment="0" applyProtection="0"/>
    <xf numFmtId="0" fontId="25" fillId="0" borderId="0" applyNumberFormat="0" applyFill="0" applyBorder="0" applyAlignment="0" applyProtection="0"/>
  </cellStyleXfs>
  <cellXfs count="1075">
    <xf numFmtId="0" fontId="0" fillId="0" borderId="0" xfId="0"/>
    <xf numFmtId="0" fontId="26" fillId="0" borderId="44" xfId="0" applyFont="1" applyBorder="1" applyAlignment="1">
      <alignment horizontal="left"/>
    </xf>
    <xf numFmtId="0" fontId="27" fillId="0" borderId="44" xfId="0" applyFont="1" applyBorder="1" applyAlignment="1">
      <alignment horizontal="left" wrapText="1"/>
    </xf>
    <xf numFmtId="0" fontId="27" fillId="0" borderId="2" xfId="0" applyFont="1" applyBorder="1" applyAlignment="1">
      <alignment horizontal="left" wrapText="1"/>
    </xf>
    <xf numFmtId="14" fontId="27" fillId="0" borderId="2" xfId="0" applyNumberFormat="1" applyFont="1" applyBorder="1" applyAlignment="1">
      <alignment horizontal="left" wrapText="1"/>
    </xf>
    <xf numFmtId="14" fontId="29" fillId="0" borderId="2" xfId="0" applyNumberFormat="1" applyFont="1" applyBorder="1" applyAlignment="1">
      <alignment horizontal="left" wrapText="1"/>
    </xf>
    <xf numFmtId="44" fontId="27" fillId="0" borderId="2" xfId="29" applyFont="1" applyFill="1" applyBorder="1" applyAlignment="1">
      <alignment horizontal="left" wrapText="1"/>
    </xf>
    <xf numFmtId="0" fontId="26" fillId="0" borderId="2" xfId="0" applyFont="1" applyBorder="1" applyAlignment="1">
      <alignment horizontal="left" wrapText="1"/>
    </xf>
    <xf numFmtId="0" fontId="29" fillId="0" borderId="2" xfId="0" applyFont="1" applyBorder="1" applyAlignment="1">
      <alignment horizontal="left" wrapText="1"/>
    </xf>
    <xf numFmtId="14" fontId="26" fillId="0" borderId="2" xfId="0" applyNumberFormat="1" applyFont="1" applyBorder="1" applyAlignment="1">
      <alignment horizontal="left" wrapText="1"/>
    </xf>
    <xf numFmtId="44" fontId="26" fillId="0" borderId="2" xfId="29" applyFont="1" applyFill="1" applyBorder="1" applyAlignment="1">
      <alignment horizontal="left" wrapText="1"/>
    </xf>
    <xf numFmtId="0" fontId="26" fillId="0" borderId="20" xfId="0" applyFont="1" applyBorder="1" applyAlignment="1">
      <alignment horizontal="left" wrapText="1"/>
    </xf>
    <xf numFmtId="0" fontId="32" fillId="0" borderId="2" xfId="0" applyFont="1" applyBorder="1" applyAlignment="1">
      <alignment horizontal="left" wrapText="1"/>
    </xf>
    <xf numFmtId="0" fontId="27" fillId="0" borderId="3" xfId="0" applyFont="1" applyBorder="1" applyAlignment="1">
      <alignment horizontal="left" wrapText="1"/>
    </xf>
    <xf numFmtId="0" fontId="26" fillId="0" borderId="3" xfId="0" applyFont="1" applyBorder="1" applyAlignment="1">
      <alignment horizontal="left" wrapText="1"/>
    </xf>
    <xf numFmtId="14" fontId="27" fillId="0" borderId="3" xfId="0" applyNumberFormat="1" applyFont="1" applyBorder="1" applyAlignment="1">
      <alignment horizontal="left" wrapText="1"/>
    </xf>
    <xf numFmtId="44" fontId="26" fillId="0" borderId="3" xfId="29" applyFont="1" applyFill="1" applyBorder="1" applyAlignment="1">
      <alignment horizontal="left" wrapText="1"/>
    </xf>
    <xf numFmtId="0" fontId="26" fillId="0" borderId="0" xfId="0" applyFont="1" applyAlignment="1">
      <alignment horizontal="left" wrapText="1"/>
    </xf>
    <xf numFmtId="14" fontId="26" fillId="0" borderId="3" xfId="0" applyNumberFormat="1" applyFont="1" applyBorder="1" applyAlignment="1">
      <alignment horizontal="left" wrapText="1"/>
    </xf>
    <xf numFmtId="44" fontId="26" fillId="0" borderId="2" xfId="0" applyNumberFormat="1" applyFont="1" applyBorder="1" applyAlignment="1">
      <alignment horizontal="left" wrapText="1"/>
    </xf>
    <xf numFmtId="165" fontId="26" fillId="0" borderId="2" xfId="0" applyNumberFormat="1" applyFont="1" applyBorder="1" applyAlignment="1">
      <alignment horizontal="left" wrapText="1"/>
    </xf>
    <xf numFmtId="0" fontId="34" fillId="0" borderId="2" xfId="42" applyFont="1" applyBorder="1" applyAlignment="1">
      <alignment horizontal="left" wrapText="1"/>
    </xf>
    <xf numFmtId="14" fontId="26" fillId="0" borderId="18" xfId="0" applyNumberFormat="1" applyFont="1" applyBorder="1" applyAlignment="1">
      <alignment horizontal="left" wrapText="1"/>
    </xf>
    <xf numFmtId="44" fontId="26" fillId="0" borderId="0" xfId="29" applyFont="1" applyFill="1" applyBorder="1" applyAlignment="1">
      <alignment horizontal="left" wrapText="1"/>
    </xf>
    <xf numFmtId="14" fontId="27" fillId="0" borderId="18" xfId="0" applyNumberFormat="1" applyFont="1" applyBorder="1" applyAlignment="1">
      <alignment horizontal="left" wrapText="1"/>
    </xf>
    <xf numFmtId="14" fontId="26" fillId="0" borderId="0" xfId="0" applyNumberFormat="1" applyFont="1" applyAlignment="1">
      <alignment horizontal="left" wrapText="1"/>
    </xf>
    <xf numFmtId="14" fontId="32" fillId="0" borderId="2" xfId="0" applyNumberFormat="1" applyFont="1" applyBorder="1" applyAlignment="1">
      <alignment horizontal="left" wrapText="1"/>
    </xf>
    <xf numFmtId="0" fontId="32" fillId="0" borderId="2" xfId="44" applyFont="1" applyBorder="1" applyAlignment="1">
      <alignment horizontal="left" wrapText="1"/>
    </xf>
    <xf numFmtId="0" fontId="35" fillId="0" borderId="2" xfId="36" applyFont="1" applyFill="1" applyBorder="1" applyAlignment="1">
      <alignment horizontal="left" wrapText="1"/>
    </xf>
    <xf numFmtId="8" fontId="26" fillId="0" borderId="2" xfId="0" applyNumberFormat="1" applyFont="1" applyBorder="1" applyAlignment="1">
      <alignment horizontal="left" wrapText="1"/>
    </xf>
    <xf numFmtId="0" fontId="26" fillId="35" borderId="0" xfId="0" applyFont="1" applyFill="1" applyAlignment="1">
      <alignment horizontal="left" wrapText="1"/>
    </xf>
    <xf numFmtId="0" fontId="26" fillId="0" borderId="23" xfId="0" applyFont="1" applyBorder="1" applyAlignment="1">
      <alignment horizontal="left" wrapText="1"/>
    </xf>
    <xf numFmtId="0" fontId="27" fillId="0" borderId="0" xfId="0" applyFont="1" applyAlignment="1">
      <alignment horizontal="left" wrapText="1"/>
    </xf>
    <xf numFmtId="0" fontId="32" fillId="0" borderId="3" xfId="0" applyFont="1" applyBorder="1" applyAlignment="1">
      <alignment horizontal="left" wrapText="1"/>
    </xf>
    <xf numFmtId="0" fontId="32" fillId="0" borderId="2" xfId="42" applyFont="1" applyBorder="1" applyAlignment="1">
      <alignment horizontal="left" wrapText="1"/>
    </xf>
    <xf numFmtId="14" fontId="27" fillId="0" borderId="0" xfId="0" applyNumberFormat="1" applyFont="1" applyAlignment="1">
      <alignment horizontal="left" wrapText="1"/>
    </xf>
    <xf numFmtId="0" fontId="26" fillId="0" borderId="2" xfId="44" applyFont="1" applyBorder="1" applyAlignment="1">
      <alignment horizontal="left" wrapText="1"/>
    </xf>
    <xf numFmtId="0" fontId="32" fillId="0" borderId="22" xfId="0" applyFont="1" applyBorder="1" applyAlignment="1">
      <alignment horizontal="left" wrapText="1"/>
    </xf>
    <xf numFmtId="44" fontId="27" fillId="0" borderId="2" xfId="0" applyNumberFormat="1" applyFont="1" applyBorder="1" applyAlignment="1">
      <alignment horizontal="left" wrapText="1"/>
    </xf>
    <xf numFmtId="0" fontId="26" fillId="0" borderId="2" xfId="0" applyFont="1" applyBorder="1" applyAlignment="1">
      <alignment horizontal="left"/>
    </xf>
    <xf numFmtId="0" fontId="26" fillId="0" borderId="3" xfId="0" applyFont="1" applyBorder="1" applyAlignment="1">
      <alignment horizontal="left"/>
    </xf>
    <xf numFmtId="44" fontId="27" fillId="0" borderId="3" xfId="0" applyNumberFormat="1" applyFont="1" applyBorder="1" applyAlignment="1">
      <alignment horizontal="left" wrapText="1"/>
    </xf>
    <xf numFmtId="14" fontId="27" fillId="0" borderId="44" xfId="0" applyNumberFormat="1" applyFont="1" applyBorder="1" applyAlignment="1">
      <alignment horizontal="left" wrapText="1"/>
    </xf>
    <xf numFmtId="14" fontId="26" fillId="0" borderId="44" xfId="0" applyNumberFormat="1" applyFont="1" applyBorder="1" applyAlignment="1">
      <alignment horizontal="left" wrapText="1"/>
    </xf>
    <xf numFmtId="44" fontId="27" fillId="0" borderId="44" xfId="0" applyNumberFormat="1" applyFont="1" applyBorder="1" applyAlignment="1">
      <alignment horizontal="left" wrapText="1"/>
    </xf>
    <xf numFmtId="0" fontId="26" fillId="0" borderId="0" xfId="0" applyFont="1" applyAlignment="1">
      <alignment horizontal="left"/>
    </xf>
    <xf numFmtId="0" fontId="30" fillId="0" borderId="0" xfId="0" applyFont="1" applyAlignment="1">
      <alignment horizontal="left"/>
    </xf>
    <xf numFmtId="0" fontId="29" fillId="0" borderId="0" xfId="0" applyFont="1" applyAlignment="1">
      <alignment horizontal="left"/>
    </xf>
    <xf numFmtId="0" fontId="31" fillId="0" borderId="0" xfId="0" applyFont="1" applyAlignment="1">
      <alignment horizontal="left"/>
    </xf>
    <xf numFmtId="0" fontId="33" fillId="0" borderId="0" xfId="0" applyFont="1" applyAlignment="1">
      <alignment horizontal="left"/>
    </xf>
    <xf numFmtId="164" fontId="26" fillId="0" borderId="2" xfId="0" applyNumberFormat="1" applyFont="1" applyBorder="1" applyAlignment="1">
      <alignment horizontal="left" wrapText="1"/>
    </xf>
    <xf numFmtId="8" fontId="26" fillId="0" borderId="2" xfId="29" applyNumberFormat="1" applyFont="1" applyFill="1" applyBorder="1" applyAlignment="1">
      <alignment horizontal="left" wrapText="1"/>
    </xf>
    <xf numFmtId="8" fontId="27" fillId="0" borderId="2" xfId="29" applyNumberFormat="1" applyFont="1" applyFill="1" applyBorder="1" applyAlignment="1">
      <alignment horizontal="left" wrapText="1"/>
    </xf>
    <xf numFmtId="0" fontId="27" fillId="0" borderId="0" xfId="0" applyFont="1" applyAlignment="1">
      <alignment horizontal="left"/>
    </xf>
    <xf numFmtId="164" fontId="27" fillId="0" borderId="2" xfId="0" applyNumberFormat="1" applyFont="1" applyBorder="1" applyAlignment="1">
      <alignment horizontal="left" wrapText="1"/>
    </xf>
    <xf numFmtId="6" fontId="26" fillId="0" borderId="2" xfId="29" applyNumberFormat="1" applyFont="1" applyFill="1" applyBorder="1" applyAlignment="1">
      <alignment horizontal="left" wrapText="1"/>
    </xf>
    <xf numFmtId="0" fontId="38" fillId="0" borderId="2" xfId="0" applyFont="1" applyBorder="1" applyAlignment="1">
      <alignment horizontal="left"/>
    </xf>
    <xf numFmtId="0" fontId="34" fillId="0" borderId="3" xfId="42" applyFont="1" applyBorder="1" applyAlignment="1">
      <alignment horizontal="left" wrapText="1"/>
    </xf>
    <xf numFmtId="0" fontId="26" fillId="0" borderId="44" xfId="0" applyFont="1" applyBorder="1" applyAlignment="1">
      <alignment horizontal="left" wrapText="1"/>
    </xf>
    <xf numFmtId="0" fontId="34" fillId="0" borderId="44" xfId="42" applyFont="1" applyBorder="1" applyAlignment="1">
      <alignment horizontal="left" wrapText="1"/>
    </xf>
    <xf numFmtId="0" fontId="26" fillId="0" borderId="6" xfId="0" applyFont="1" applyBorder="1" applyAlignment="1">
      <alignment horizontal="left" wrapText="1"/>
    </xf>
    <xf numFmtId="164" fontId="26" fillId="0" borderId="2" xfId="0" applyNumberFormat="1" applyFont="1" applyBorder="1" applyAlignment="1">
      <alignment horizontal="left"/>
    </xf>
    <xf numFmtId="14" fontId="26" fillId="0" borderId="2" xfId="0" applyNumberFormat="1" applyFont="1" applyBorder="1" applyAlignment="1">
      <alignment horizontal="left"/>
    </xf>
    <xf numFmtId="0" fontId="27" fillId="0" borderId="2" xfId="0" applyFont="1" applyBorder="1" applyAlignment="1">
      <alignment horizontal="left"/>
    </xf>
    <xf numFmtId="14" fontId="26" fillId="0" borderId="0" xfId="0" applyNumberFormat="1" applyFont="1" applyAlignment="1">
      <alignment horizontal="left"/>
    </xf>
    <xf numFmtId="0" fontId="26" fillId="0" borderId="25" xfId="0" applyFont="1" applyBorder="1" applyAlignment="1">
      <alignment horizontal="left" wrapText="1"/>
    </xf>
    <xf numFmtId="0" fontId="26" fillId="0" borderId="17" xfId="0" applyFont="1" applyBorder="1" applyAlignment="1">
      <alignment horizontal="left" wrapText="1"/>
    </xf>
    <xf numFmtId="165" fontId="26" fillId="0" borderId="0" xfId="0" applyNumberFormat="1" applyFont="1" applyAlignment="1">
      <alignment horizontal="left" wrapText="1"/>
    </xf>
    <xf numFmtId="165" fontId="26" fillId="0" borderId="20" xfId="0" applyNumberFormat="1" applyFont="1" applyBorder="1" applyAlignment="1">
      <alignment horizontal="left" wrapText="1"/>
    </xf>
    <xf numFmtId="0" fontId="26" fillId="0" borderId="47" xfId="0" applyFont="1" applyBorder="1" applyAlignment="1">
      <alignment horizontal="left"/>
    </xf>
    <xf numFmtId="0" fontId="27" fillId="0" borderId="47" xfId="0" applyFont="1" applyBorder="1" applyAlignment="1">
      <alignment horizontal="left" wrapText="1"/>
    </xf>
    <xf numFmtId="165" fontId="26" fillId="0" borderId="44" xfId="0" applyNumberFormat="1" applyFont="1" applyBorder="1" applyAlignment="1">
      <alignment horizontal="left" wrapText="1"/>
    </xf>
    <xf numFmtId="165" fontId="26" fillId="0" borderId="51" xfId="0" applyNumberFormat="1" applyFont="1" applyBorder="1" applyAlignment="1">
      <alignment horizontal="left" wrapText="1"/>
    </xf>
    <xf numFmtId="0" fontId="34" fillId="0" borderId="47" xfId="42" applyFont="1" applyBorder="1" applyAlignment="1">
      <alignment horizontal="left" wrapText="1"/>
    </xf>
    <xf numFmtId="14" fontId="27" fillId="0" borderId="47" xfId="0" applyNumberFormat="1" applyFont="1" applyBorder="1" applyAlignment="1">
      <alignment horizontal="left" wrapText="1"/>
    </xf>
    <xf numFmtId="0" fontId="26" fillId="0" borderId="55" xfId="0" applyFont="1" applyBorder="1" applyAlignment="1">
      <alignment horizontal="left"/>
    </xf>
    <xf numFmtId="14" fontId="26" fillId="0" borderId="55" xfId="0" applyNumberFormat="1" applyFont="1" applyBorder="1" applyAlignment="1">
      <alignment horizontal="left"/>
    </xf>
    <xf numFmtId="165" fontId="26" fillId="0" borderId="55" xfId="0" applyNumberFormat="1" applyFont="1" applyBorder="1" applyAlignment="1">
      <alignment horizontal="left" wrapText="1"/>
    </xf>
    <xf numFmtId="14" fontId="27" fillId="0" borderId="72" xfId="0" applyNumberFormat="1" applyFont="1" applyBorder="1" applyAlignment="1">
      <alignment horizontal="left" wrapText="1"/>
    </xf>
    <xf numFmtId="14" fontId="27" fillId="0" borderId="73" xfId="0" applyNumberFormat="1" applyFont="1" applyBorder="1" applyAlignment="1">
      <alignment horizontal="left" wrapText="1"/>
    </xf>
    <xf numFmtId="0" fontId="27" fillId="0" borderId="73" xfId="0" applyFont="1" applyBorder="1" applyAlignment="1">
      <alignment horizontal="left" wrapText="1"/>
    </xf>
    <xf numFmtId="14" fontId="26" fillId="0" borderId="51" xfId="0" applyNumberFormat="1" applyFont="1" applyBorder="1" applyAlignment="1">
      <alignment horizontal="left" wrapText="1"/>
    </xf>
    <xf numFmtId="0" fontId="26" fillId="0" borderId="18" xfId="0" applyFont="1" applyBorder="1" applyAlignment="1">
      <alignment horizontal="left" wrapText="1"/>
    </xf>
    <xf numFmtId="0" fontId="26" fillId="0" borderId="56" xfId="0" applyFont="1" applyBorder="1" applyAlignment="1">
      <alignment horizontal="left" wrapText="1"/>
    </xf>
    <xf numFmtId="0" fontId="26" fillId="0" borderId="47" xfId="0" applyFont="1" applyBorder="1" applyAlignment="1">
      <alignment horizontal="left" wrapText="1"/>
    </xf>
    <xf numFmtId="165" fontId="26" fillId="0" borderId="45" xfId="0" applyNumberFormat="1" applyFont="1" applyBorder="1" applyAlignment="1">
      <alignment horizontal="left" wrapText="1"/>
    </xf>
    <xf numFmtId="0" fontId="32" fillId="0" borderId="44" xfId="0" applyFont="1" applyBorder="1" applyAlignment="1">
      <alignment horizontal="left" wrapText="1"/>
    </xf>
    <xf numFmtId="0" fontId="26" fillId="0" borderId="55" xfId="0" applyFont="1" applyBorder="1" applyAlignment="1">
      <alignment horizontal="left" wrapText="1"/>
    </xf>
    <xf numFmtId="0" fontId="26" fillId="0" borderId="47" xfId="0" applyFont="1" applyBorder="1"/>
    <xf numFmtId="165" fontId="26" fillId="0" borderId="47" xfId="0" applyNumberFormat="1" applyFont="1" applyBorder="1" applyAlignment="1">
      <alignment horizontal="left" wrapText="1"/>
    </xf>
    <xf numFmtId="165" fontId="26" fillId="0" borderId="46" xfId="0" applyNumberFormat="1" applyFont="1" applyBorder="1" applyAlignment="1">
      <alignment horizontal="left" wrapText="1"/>
    </xf>
    <xf numFmtId="0" fontId="26" fillId="0" borderId="50" xfId="0" applyFont="1" applyBorder="1" applyAlignment="1">
      <alignment horizontal="left" wrapText="1"/>
    </xf>
    <xf numFmtId="14" fontId="27" fillId="39" borderId="44" xfId="0" applyNumberFormat="1" applyFont="1" applyFill="1" applyBorder="1" applyAlignment="1">
      <alignment horizontal="left" wrapText="1"/>
    </xf>
    <xf numFmtId="0" fontId="27" fillId="0" borderId="2" xfId="0" applyFont="1" applyBorder="1" applyAlignment="1">
      <alignment wrapText="1"/>
    </xf>
    <xf numFmtId="0" fontId="26" fillId="0" borderId="2" xfId="0" applyFont="1" applyBorder="1" applyAlignment="1">
      <alignment wrapText="1"/>
    </xf>
    <xf numFmtId="0" fontId="26" fillId="0" borderId="3" xfId="0" applyFont="1" applyBorder="1" applyAlignment="1">
      <alignment wrapText="1"/>
    </xf>
    <xf numFmtId="0" fontId="32" fillId="0" borderId="2" xfId="0" applyFont="1" applyBorder="1" applyAlignment="1">
      <alignment wrapText="1"/>
    </xf>
    <xf numFmtId="0" fontId="26" fillId="0" borderId="20" xfId="0" applyFont="1" applyBorder="1" applyAlignment="1">
      <alignment wrapText="1"/>
    </xf>
    <xf numFmtId="0" fontId="26" fillId="0" borderId="2" xfId="0" applyFont="1" applyBorder="1"/>
    <xf numFmtId="0" fontId="26" fillId="0" borderId="44" xfId="0" applyFont="1" applyBorder="1"/>
    <xf numFmtId="0" fontId="26" fillId="0" borderId="0" xfId="0" applyFont="1"/>
    <xf numFmtId="0" fontId="26" fillId="0" borderId="0" xfId="0" applyFont="1" applyAlignment="1">
      <alignment horizontal="center" vertical="center"/>
    </xf>
    <xf numFmtId="0" fontId="32" fillId="0" borderId="0" xfId="0" applyFont="1" applyAlignment="1">
      <alignment horizontal="left" wrapText="1"/>
    </xf>
    <xf numFmtId="0" fontId="26" fillId="0" borderId="0" xfId="0" applyFont="1" applyAlignment="1">
      <alignment wrapText="1"/>
    </xf>
    <xf numFmtId="164" fontId="26" fillId="0" borderId="0" xfId="0" applyNumberFormat="1" applyFont="1" applyAlignment="1">
      <alignment horizontal="left" wrapText="1"/>
    </xf>
    <xf numFmtId="44" fontId="29" fillId="0" borderId="0" xfId="29" applyFont="1" applyFill="1" applyBorder="1" applyAlignment="1">
      <alignment horizontal="left" wrapText="1"/>
    </xf>
    <xf numFmtId="0" fontId="29" fillId="0" borderId="0" xfId="0" applyFont="1" applyAlignment="1">
      <alignment horizontal="left" wrapText="1"/>
    </xf>
    <xf numFmtId="164" fontId="27" fillId="0" borderId="0" xfId="0" applyNumberFormat="1" applyFont="1" applyAlignment="1">
      <alignment horizontal="left" wrapText="1"/>
    </xf>
    <xf numFmtId="14" fontId="26" fillId="0" borderId="44" xfId="0" applyNumberFormat="1" applyFont="1" applyBorder="1" applyAlignment="1">
      <alignment horizontal="left"/>
    </xf>
    <xf numFmtId="0" fontId="26" fillId="0" borderId="44" xfId="0" applyFont="1" applyBorder="1" applyAlignment="1">
      <alignment wrapText="1"/>
    </xf>
    <xf numFmtId="0" fontId="27" fillId="0" borderId="91" xfId="0" applyFont="1" applyBorder="1" applyAlignment="1">
      <alignment horizontal="left" wrapText="1"/>
    </xf>
    <xf numFmtId="0" fontId="27" fillId="0" borderId="56" xfId="0" applyFont="1" applyBorder="1" applyAlignment="1">
      <alignment horizontal="left" wrapText="1"/>
    </xf>
    <xf numFmtId="14" fontId="26" fillId="0" borderId="44" xfId="0" applyNumberFormat="1" applyFont="1" applyBorder="1" applyAlignment="1">
      <alignment horizontal="center"/>
    </xf>
    <xf numFmtId="0" fontId="26" fillId="0" borderId="46" xfId="0" applyFont="1" applyBorder="1" applyAlignment="1">
      <alignment horizontal="left" wrapText="1"/>
    </xf>
    <xf numFmtId="0" fontId="39" fillId="0" borderId="44" xfId="0" applyFont="1" applyBorder="1" applyAlignment="1">
      <alignment horizontal="left"/>
    </xf>
    <xf numFmtId="0" fontId="26" fillId="0" borderId="44" xfId="0" applyFont="1" applyBorder="1" applyAlignment="1">
      <alignment horizontal="center"/>
    </xf>
    <xf numFmtId="0" fontId="26" fillId="0" borderId="44" xfId="0" applyFont="1" applyBorder="1" applyAlignment="1">
      <alignment horizontal="center" wrapText="1"/>
    </xf>
    <xf numFmtId="0" fontId="39" fillId="0" borderId="44" xfId="0" applyFont="1" applyBorder="1" applyAlignment="1">
      <alignment horizontal="left" wrapText="1"/>
    </xf>
    <xf numFmtId="14" fontId="26" fillId="39" borderId="44" xfId="0" applyNumberFormat="1" applyFont="1" applyFill="1" applyBorder="1" applyAlignment="1">
      <alignment horizontal="center"/>
    </xf>
    <xf numFmtId="0" fontId="26" fillId="39" borderId="44" xfId="0" applyFont="1" applyFill="1" applyBorder="1" applyAlignment="1">
      <alignment horizontal="center"/>
    </xf>
    <xf numFmtId="44" fontId="29" fillId="0" borderId="2" xfId="29" applyFont="1" applyFill="1" applyBorder="1" applyAlignment="1">
      <alignment wrapText="1"/>
    </xf>
    <xf numFmtId="44" fontId="27" fillId="0" borderId="2" xfId="29" applyFont="1" applyFill="1" applyBorder="1" applyAlignment="1">
      <alignment wrapText="1"/>
    </xf>
    <xf numFmtId="44" fontId="26" fillId="0" borderId="2" xfId="29" applyFont="1" applyFill="1" applyBorder="1" applyAlignment="1">
      <alignment wrapText="1"/>
    </xf>
    <xf numFmtId="8" fontId="26" fillId="0" borderId="2" xfId="29" applyNumberFormat="1" applyFont="1" applyFill="1" applyBorder="1" applyAlignment="1">
      <alignment wrapText="1"/>
    </xf>
    <xf numFmtId="14" fontId="27" fillId="0" borderId="2" xfId="0" applyNumberFormat="1" applyFont="1" applyBorder="1" applyAlignment="1">
      <alignment wrapText="1"/>
    </xf>
    <xf numFmtId="164" fontId="26" fillId="0" borderId="2" xfId="0" applyNumberFormat="1" applyFont="1" applyBorder="1" applyAlignment="1">
      <alignment wrapText="1"/>
    </xf>
    <xf numFmtId="44" fontId="26" fillId="0" borderId="2" xfId="29" applyFont="1" applyBorder="1" applyAlignment="1">
      <alignment wrapText="1"/>
    </xf>
    <xf numFmtId="44" fontId="37" fillId="0" borderId="2" xfId="29" applyFont="1" applyFill="1" applyBorder="1" applyAlignment="1">
      <alignment wrapText="1"/>
    </xf>
    <xf numFmtId="8" fontId="26" fillId="0" borderId="0" xfId="29" applyNumberFormat="1" applyFont="1" applyFill="1" applyBorder="1" applyAlignment="1">
      <alignment wrapText="1"/>
    </xf>
    <xf numFmtId="14" fontId="26" fillId="39" borderId="56" xfId="0" applyNumberFormat="1" applyFont="1" applyFill="1" applyBorder="1" applyAlignment="1">
      <alignment horizontal="center"/>
    </xf>
    <xf numFmtId="0" fontId="27" fillId="0" borderId="52" xfId="0" applyFont="1" applyBorder="1" applyAlignment="1">
      <alignment horizontal="left" wrapText="1"/>
    </xf>
    <xf numFmtId="0" fontId="32" fillId="0" borderId="47" xfId="0" applyFont="1" applyBorder="1" applyAlignment="1">
      <alignment horizontal="left" wrapText="1"/>
    </xf>
    <xf numFmtId="0" fontId="26" fillId="0" borderId="55" xfId="0" applyFont="1" applyBorder="1" applyAlignment="1">
      <alignment horizontal="center"/>
    </xf>
    <xf numFmtId="0" fontId="26" fillId="0" borderId="55" xfId="0" applyFont="1" applyBorder="1" applyAlignment="1">
      <alignment horizontal="center" wrapText="1"/>
    </xf>
    <xf numFmtId="165" fontId="26" fillId="0" borderId="55" xfId="0" applyNumberFormat="1" applyFont="1" applyBorder="1" applyAlignment="1">
      <alignment horizontal="center"/>
    </xf>
    <xf numFmtId="164" fontId="26" fillId="0" borderId="0" xfId="0" applyNumberFormat="1" applyFont="1" applyAlignment="1">
      <alignment horizontal="left"/>
    </xf>
    <xf numFmtId="14" fontId="27" fillId="0" borderId="0" xfId="0" applyNumberFormat="1" applyFont="1" applyAlignment="1">
      <alignment wrapText="1"/>
    </xf>
    <xf numFmtId="0" fontId="26" fillId="0" borderId="79" xfId="0" applyFont="1" applyBorder="1" applyAlignment="1">
      <alignment horizontal="center"/>
    </xf>
    <xf numFmtId="164" fontId="26" fillId="0" borderId="2" xfId="0" applyNumberFormat="1" applyFont="1" applyBorder="1" applyAlignment="1">
      <alignment horizontal="right" wrapText="1"/>
    </xf>
    <xf numFmtId="164" fontId="26" fillId="0" borderId="2" xfId="29" applyNumberFormat="1" applyFont="1" applyFill="1" applyBorder="1" applyAlignment="1">
      <alignment horizontal="right" wrapText="1"/>
    </xf>
    <xf numFmtId="164" fontId="27" fillId="0" borderId="2" xfId="0" applyNumberFormat="1" applyFont="1" applyBorder="1" applyAlignment="1">
      <alignment horizontal="right" wrapText="1"/>
    </xf>
    <xf numFmtId="164" fontId="27" fillId="0" borderId="3" xfId="0" applyNumberFormat="1" applyFont="1" applyBorder="1" applyAlignment="1">
      <alignment horizontal="right" wrapText="1"/>
    </xf>
    <xf numFmtId="164" fontId="27" fillId="0" borderId="44" xfId="0" applyNumberFormat="1" applyFont="1" applyBorder="1" applyAlignment="1">
      <alignment horizontal="right" wrapText="1"/>
    </xf>
    <xf numFmtId="164" fontId="27" fillId="0" borderId="47" xfId="0" applyNumberFormat="1" applyFont="1" applyBorder="1" applyAlignment="1">
      <alignment horizontal="right" wrapText="1"/>
    </xf>
    <xf numFmtId="164" fontId="26" fillId="0" borderId="44" xfId="0" applyNumberFormat="1" applyFont="1" applyBorder="1" applyAlignment="1">
      <alignment horizontal="right"/>
    </xf>
    <xf numFmtId="164" fontId="26" fillId="0" borderId="56" xfId="0" applyNumberFormat="1" applyFont="1" applyBorder="1" applyAlignment="1">
      <alignment horizontal="right"/>
    </xf>
    <xf numFmtId="164" fontId="26" fillId="0" borderId="47" xfId="0" applyNumberFormat="1" applyFont="1" applyBorder="1" applyAlignment="1">
      <alignment horizontal="right"/>
    </xf>
    <xf numFmtId="164" fontId="26" fillId="0" borderId="55" xfId="0" applyNumberFormat="1" applyFont="1" applyBorder="1" applyAlignment="1">
      <alignment horizontal="right"/>
    </xf>
    <xf numFmtId="164" fontId="26" fillId="0" borderId="2" xfId="0" applyNumberFormat="1" applyFont="1" applyBorder="1" applyAlignment="1">
      <alignment horizontal="right"/>
    </xf>
    <xf numFmtId="164" fontId="29" fillId="0" borderId="2" xfId="29" applyNumberFormat="1" applyFont="1" applyFill="1" applyBorder="1" applyAlignment="1">
      <alignment horizontal="right" wrapText="1"/>
    </xf>
    <xf numFmtId="164" fontId="27" fillId="0" borderId="2" xfId="29" applyNumberFormat="1" applyFont="1" applyFill="1" applyBorder="1" applyAlignment="1">
      <alignment horizontal="right" wrapText="1"/>
    </xf>
    <xf numFmtId="164" fontId="26" fillId="0" borderId="3" xfId="29" applyNumberFormat="1" applyFont="1" applyFill="1" applyBorder="1" applyAlignment="1">
      <alignment horizontal="right" wrapText="1"/>
    </xf>
    <xf numFmtId="0" fontId="27" fillId="0" borderId="44" xfId="0" applyFont="1" applyBorder="1" applyAlignment="1">
      <alignment horizontal="center" wrapText="1"/>
    </xf>
    <xf numFmtId="165" fontId="26" fillId="0" borderId="44" xfId="0" applyNumberFormat="1" applyFont="1" applyBorder="1" applyAlignment="1">
      <alignment horizontal="center"/>
    </xf>
    <xf numFmtId="0" fontId="26" fillId="0" borderId="47" xfId="0" applyFont="1" applyBorder="1" applyAlignment="1">
      <alignment wrapText="1"/>
    </xf>
    <xf numFmtId="0" fontId="32" fillId="0" borderId="44" xfId="0" applyFont="1" applyBorder="1" applyAlignment="1">
      <alignment horizontal="center" wrapText="1"/>
    </xf>
    <xf numFmtId="0" fontId="34" fillId="0" borderId="44" xfId="42" applyFont="1" applyBorder="1" applyAlignment="1">
      <alignment horizontal="center" wrapText="1"/>
    </xf>
    <xf numFmtId="0" fontId="27" fillId="0" borderId="46" xfId="0" applyFont="1" applyBorder="1" applyAlignment="1">
      <alignment horizontal="center" wrapText="1"/>
    </xf>
    <xf numFmtId="0" fontId="27" fillId="0" borderId="44" xfId="0" applyFont="1" applyBorder="1" applyAlignment="1">
      <alignment horizontal="center"/>
    </xf>
    <xf numFmtId="14" fontId="26" fillId="0" borderId="48" xfId="0" applyNumberFormat="1" applyFont="1" applyBorder="1" applyAlignment="1">
      <alignment horizontal="center"/>
    </xf>
    <xf numFmtId="0" fontId="27" fillId="0" borderId="47" xfId="0" applyFont="1" applyBorder="1" applyAlignment="1">
      <alignment horizontal="center" wrapText="1"/>
    </xf>
    <xf numFmtId="0" fontId="26" fillId="0" borderId="2" xfId="0" applyFont="1" applyBorder="1" applyAlignment="1">
      <alignment horizontal="center"/>
    </xf>
    <xf numFmtId="0" fontId="27" fillId="0" borderId="55" xfId="0" applyFont="1" applyBorder="1" applyAlignment="1">
      <alignment horizontal="left" wrapText="1"/>
    </xf>
    <xf numFmtId="0" fontId="26" fillId="0" borderId="2" xfId="0" applyFont="1" applyBorder="1" applyAlignment="1">
      <alignment horizontal="center" wrapText="1"/>
    </xf>
    <xf numFmtId="0" fontId="40" fillId="0" borderId="2" xfId="0" applyFont="1" applyBorder="1" applyAlignment="1">
      <alignment wrapText="1"/>
    </xf>
    <xf numFmtId="14" fontId="26" fillId="39" borderId="2" xfId="0" applyNumberFormat="1" applyFont="1" applyFill="1" applyBorder="1" applyAlignment="1">
      <alignment horizontal="center"/>
    </xf>
    <xf numFmtId="14" fontId="27" fillId="0" borderId="20" xfId="0" applyNumberFormat="1" applyFont="1" applyBorder="1" applyAlignment="1">
      <alignment horizontal="left" wrapText="1"/>
    </xf>
    <xf numFmtId="14" fontId="27" fillId="0" borderId="51" xfId="0" applyNumberFormat="1" applyFont="1" applyBorder="1" applyAlignment="1">
      <alignment horizontal="left" wrapText="1"/>
    </xf>
    <xf numFmtId="14" fontId="26" fillId="0" borderId="2" xfId="0" applyNumberFormat="1" applyFont="1" applyBorder="1" applyAlignment="1">
      <alignment horizontal="center"/>
    </xf>
    <xf numFmtId="0" fontId="32" fillId="0" borderId="2" xfId="0" applyFont="1" applyBorder="1" applyAlignment="1">
      <alignment horizontal="center" wrapText="1"/>
    </xf>
    <xf numFmtId="0" fontId="26" fillId="39" borderId="2" xfId="0" applyFont="1" applyFill="1" applyBorder="1" applyAlignment="1">
      <alignment horizontal="center"/>
    </xf>
    <xf numFmtId="14" fontId="27" fillId="39" borderId="2" xfId="0" applyNumberFormat="1" applyFont="1" applyFill="1" applyBorder="1" applyAlignment="1">
      <alignment horizontal="center" wrapText="1"/>
    </xf>
    <xf numFmtId="14" fontId="27" fillId="39" borderId="2" xfId="0" applyNumberFormat="1" applyFont="1" applyFill="1" applyBorder="1" applyAlignment="1">
      <alignment horizontal="left" wrapText="1"/>
    </xf>
    <xf numFmtId="14" fontId="29" fillId="0" borderId="44" xfId="0" applyNumberFormat="1" applyFont="1" applyBorder="1" applyAlignment="1">
      <alignment horizontal="left" wrapText="1"/>
    </xf>
    <xf numFmtId="164" fontId="26" fillId="0" borderId="44" xfId="29" applyNumberFormat="1" applyFont="1" applyFill="1" applyBorder="1" applyAlignment="1">
      <alignment horizontal="right" wrapText="1"/>
    </xf>
    <xf numFmtId="165" fontId="26" fillId="0" borderId="2" xfId="0" applyNumberFormat="1" applyFont="1" applyBorder="1" applyAlignment="1">
      <alignment horizontal="center"/>
    </xf>
    <xf numFmtId="44" fontId="26" fillId="0" borderId="44" xfId="29" applyFont="1" applyFill="1" applyBorder="1" applyAlignment="1">
      <alignment horizontal="left" wrapText="1"/>
    </xf>
    <xf numFmtId="0" fontId="26" fillId="0" borderId="79" xfId="0" applyFont="1" applyBorder="1" applyAlignment="1">
      <alignment wrapText="1"/>
    </xf>
    <xf numFmtId="0" fontId="27" fillId="0" borderId="2" xfId="0" applyFont="1" applyBorder="1" applyAlignment="1">
      <alignment horizontal="center"/>
    </xf>
    <xf numFmtId="0" fontId="27" fillId="0" borderId="2" xfId="0" applyFont="1" applyBorder="1" applyAlignment="1">
      <alignment horizontal="center" wrapText="1"/>
    </xf>
    <xf numFmtId="0" fontId="34" fillId="0" borderId="2" xfId="42" applyFont="1" applyBorder="1" applyAlignment="1">
      <alignment horizontal="center" wrapText="1"/>
    </xf>
    <xf numFmtId="0" fontId="34" fillId="0" borderId="55" xfId="42" applyFont="1" applyBorder="1" applyAlignment="1">
      <alignment horizontal="left" wrapText="1"/>
    </xf>
    <xf numFmtId="0" fontId="32" fillId="0" borderId="51" xfId="0" applyFont="1" applyBorder="1" applyAlignment="1">
      <alignment horizontal="left" wrapText="1"/>
    </xf>
    <xf numFmtId="0" fontId="40" fillId="0" borderId="44" xfId="0" applyFont="1" applyBorder="1"/>
    <xf numFmtId="14" fontId="27" fillId="39" borderId="44" xfId="0" applyNumberFormat="1" applyFont="1" applyFill="1" applyBorder="1" applyAlignment="1">
      <alignment horizontal="center" wrapText="1"/>
    </xf>
    <xf numFmtId="165" fontId="26" fillId="0" borderId="79" xfId="0" applyNumberFormat="1" applyFont="1" applyBorder="1" applyAlignment="1">
      <alignment horizontal="left" wrapText="1"/>
    </xf>
    <xf numFmtId="0" fontId="27" fillId="0" borderId="55" xfId="0" applyFont="1" applyBorder="1" applyAlignment="1">
      <alignment horizontal="center" wrapText="1"/>
    </xf>
    <xf numFmtId="0" fontId="32" fillId="0" borderId="47" xfId="0" applyFont="1" applyBorder="1" applyAlignment="1">
      <alignment horizontal="center" wrapText="1"/>
    </xf>
    <xf numFmtId="0" fontId="34" fillId="0" borderId="55" xfId="42" applyFont="1" applyBorder="1" applyAlignment="1">
      <alignment horizontal="center" wrapText="1"/>
    </xf>
    <xf numFmtId="14" fontId="26" fillId="39" borderId="47" xfId="0" applyNumberFormat="1" applyFont="1" applyFill="1" applyBorder="1" applyAlignment="1">
      <alignment horizontal="center"/>
    </xf>
    <xf numFmtId="0" fontId="26" fillId="0" borderId="47" xfId="0" applyFont="1" applyBorder="1" applyAlignment="1">
      <alignment horizontal="center" wrapText="1"/>
    </xf>
    <xf numFmtId="165" fontId="26" fillId="0" borderId="88" xfId="0" applyNumberFormat="1" applyFont="1" applyBorder="1" applyAlignment="1">
      <alignment horizontal="left" wrapText="1"/>
    </xf>
    <xf numFmtId="0" fontId="26" fillId="39" borderId="47" xfId="0" applyFont="1" applyFill="1" applyBorder="1" applyAlignment="1">
      <alignment horizontal="center"/>
    </xf>
    <xf numFmtId="14" fontId="27" fillId="39" borderId="47" xfId="0" applyNumberFormat="1" applyFont="1" applyFill="1" applyBorder="1" applyAlignment="1">
      <alignment horizontal="center" wrapText="1"/>
    </xf>
    <xf numFmtId="164" fontId="26" fillId="0" borderId="51" xfId="0" applyNumberFormat="1" applyFont="1" applyBorder="1" applyAlignment="1">
      <alignment horizontal="right"/>
    </xf>
    <xf numFmtId="0" fontId="32" fillId="0" borderId="55" xfId="0" applyFont="1" applyBorder="1" applyAlignment="1">
      <alignment horizontal="center" wrapText="1"/>
    </xf>
    <xf numFmtId="0" fontId="26" fillId="0" borderId="47" xfId="0" applyFont="1" applyBorder="1" applyAlignment="1">
      <alignment horizontal="center"/>
    </xf>
    <xf numFmtId="0" fontId="34" fillId="0" borderId="47" xfId="42" applyFont="1" applyBorder="1" applyAlignment="1">
      <alignment horizontal="center" wrapText="1"/>
    </xf>
    <xf numFmtId="0" fontId="27" fillId="0" borderId="52" xfId="0" applyFont="1" applyBorder="1" applyAlignment="1">
      <alignment horizontal="center" wrapText="1"/>
    </xf>
    <xf numFmtId="0" fontId="32" fillId="0" borderId="0" xfId="0" applyFont="1"/>
    <xf numFmtId="0" fontId="26" fillId="0" borderId="2" xfId="0" applyFont="1" applyBorder="1" applyAlignment="1">
      <alignment horizontal="left" vertical="top" wrapText="1"/>
    </xf>
    <xf numFmtId="0" fontId="32" fillId="0" borderId="44" xfId="0" applyFont="1" applyBorder="1"/>
    <xf numFmtId="0" fontId="26"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left" wrapText="1"/>
    </xf>
    <xf numFmtId="14" fontId="26" fillId="0" borderId="20" xfId="0" applyNumberFormat="1" applyFont="1" applyBorder="1" applyAlignment="1">
      <alignment horizontal="left" wrapText="1"/>
    </xf>
    <xf numFmtId="0" fontId="26" fillId="0" borderId="51" xfId="0" applyFont="1" applyBorder="1" applyAlignment="1">
      <alignment wrapText="1"/>
    </xf>
    <xf numFmtId="0" fontId="40" fillId="0" borderId="2" xfId="0" applyFont="1" applyBorder="1"/>
    <xf numFmtId="0" fontId="39" fillId="0" borderId="44" xfId="0" applyFont="1" applyBorder="1"/>
    <xf numFmtId="165" fontId="26" fillId="0" borderId="56" xfId="0" applyNumberFormat="1" applyFont="1" applyBorder="1" applyAlignment="1">
      <alignment horizontal="left" wrapText="1"/>
    </xf>
    <xf numFmtId="0" fontId="0" fillId="0" borderId="2" xfId="0" applyBorder="1"/>
    <xf numFmtId="0" fontId="5" fillId="0" borderId="2" xfId="0" applyFont="1" applyBorder="1" applyAlignment="1">
      <alignment horizontal="left"/>
    </xf>
    <xf numFmtId="0" fontId="26" fillId="0" borderId="16" xfId="0" applyFont="1" applyBorder="1" applyAlignment="1">
      <alignment horizontal="left" wrapText="1"/>
    </xf>
    <xf numFmtId="0" fontId="27" fillId="0" borderId="24" xfId="0" applyFont="1" applyBorder="1" applyAlignment="1">
      <alignment horizontal="left" wrapText="1"/>
    </xf>
    <xf numFmtId="0" fontId="27" fillId="0" borderId="11" xfId="0" applyFont="1" applyBorder="1" applyAlignment="1">
      <alignment horizontal="left" wrapText="1"/>
    </xf>
    <xf numFmtId="0" fontId="27" fillId="0" borderId="69" xfId="0" applyFont="1" applyBorder="1" applyAlignment="1">
      <alignment horizontal="left" wrapText="1"/>
    </xf>
    <xf numFmtId="0" fontId="5" fillId="0" borderId="2" xfId="0" applyFont="1" applyBorder="1" applyAlignment="1">
      <alignment horizontal="left" wrapText="1"/>
    </xf>
    <xf numFmtId="0" fontId="26" fillId="0" borderId="70" xfId="0" applyFont="1" applyBorder="1" applyAlignment="1">
      <alignment horizontal="left" wrapText="1"/>
    </xf>
    <xf numFmtId="0" fontId="40" fillId="0" borderId="2" xfId="0" applyFont="1" applyBorder="1" applyAlignment="1">
      <alignment horizontal="left" wrapText="1"/>
    </xf>
    <xf numFmtId="0" fontId="26" fillId="0" borderId="71" xfId="0" applyFont="1" applyBorder="1" applyAlignment="1">
      <alignment horizontal="left" wrapText="1"/>
    </xf>
    <xf numFmtId="14" fontId="32" fillId="0" borderId="3" xfId="0" applyNumberFormat="1" applyFont="1" applyBorder="1" applyAlignment="1">
      <alignment horizontal="left" wrapText="1"/>
    </xf>
    <xf numFmtId="0" fontId="32" fillId="0" borderId="73" xfId="0" applyFont="1" applyBorder="1" applyAlignment="1">
      <alignment horizontal="left" wrapText="1"/>
    </xf>
    <xf numFmtId="164" fontId="29" fillId="0" borderId="3" xfId="29" applyNumberFormat="1" applyFont="1" applyFill="1" applyBorder="1" applyAlignment="1">
      <alignment horizontal="right" wrapText="1"/>
    </xf>
    <xf numFmtId="44" fontId="27" fillId="0" borderId="0" xfId="29" applyFont="1" applyFill="1" applyBorder="1" applyAlignment="1">
      <alignment horizontal="left" wrapText="1"/>
    </xf>
    <xf numFmtId="44" fontId="29" fillId="0" borderId="3" xfId="29" applyFont="1" applyFill="1" applyBorder="1" applyAlignment="1">
      <alignment horizontal="left" wrapText="1"/>
    </xf>
    <xf numFmtId="164" fontId="27" fillId="0" borderId="73" xfId="29" applyNumberFormat="1" applyFont="1" applyFill="1" applyBorder="1" applyAlignment="1">
      <alignment horizontal="right" wrapText="1"/>
    </xf>
    <xf numFmtId="164" fontId="27" fillId="0" borderId="51" xfId="29" applyNumberFormat="1" applyFont="1" applyFill="1" applyBorder="1" applyAlignment="1">
      <alignment horizontal="right" wrapText="1"/>
    </xf>
    <xf numFmtId="164" fontId="32" fillId="0" borderId="3" xfId="29" applyNumberFormat="1" applyFont="1" applyFill="1" applyBorder="1" applyAlignment="1">
      <alignment horizontal="right" wrapText="1"/>
    </xf>
    <xf numFmtId="13" fontId="26" fillId="0" borderId="0" xfId="0" applyNumberFormat="1" applyFont="1" applyAlignment="1">
      <alignment horizontal="left" wrapText="1"/>
    </xf>
    <xf numFmtId="44" fontId="26" fillId="0" borderId="73" xfId="29" applyFont="1" applyFill="1" applyBorder="1" applyAlignment="1">
      <alignment horizontal="left" wrapText="1"/>
    </xf>
    <xf numFmtId="44" fontId="29" fillId="0" borderId="51" xfId="29" applyFont="1" applyFill="1" applyBorder="1" applyAlignment="1">
      <alignment horizontal="left" wrapText="1"/>
    </xf>
    <xf numFmtId="0" fontId="26" fillId="0" borderId="73" xfId="0" applyFont="1" applyBorder="1" applyAlignment="1">
      <alignment wrapText="1"/>
    </xf>
    <xf numFmtId="0" fontId="27" fillId="0" borderId="51" xfId="0" applyFont="1" applyBorder="1" applyAlignment="1">
      <alignment wrapText="1"/>
    </xf>
    <xf numFmtId="0" fontId="26" fillId="0" borderId="74" xfId="0" applyFont="1" applyBorder="1" applyAlignment="1">
      <alignment horizontal="left" wrapText="1"/>
    </xf>
    <xf numFmtId="0" fontId="26" fillId="0" borderId="26" xfId="0" applyFont="1" applyBorder="1" applyAlignment="1">
      <alignment horizontal="left" wrapText="1"/>
    </xf>
    <xf numFmtId="0" fontId="0" fillId="0" borderId="3" xfId="0" applyBorder="1"/>
    <xf numFmtId="0" fontId="32" fillId="0" borderId="21" xfId="0" applyFont="1" applyBorder="1" applyAlignment="1">
      <alignment horizontal="left" wrapText="1"/>
    </xf>
    <xf numFmtId="0" fontId="29" fillId="0" borderId="11" xfId="0" applyFont="1" applyBorder="1" applyAlignment="1">
      <alignment horizontal="left" wrapText="1"/>
    </xf>
    <xf numFmtId="0" fontId="29" fillId="0" borderId="3" xfId="0" applyFont="1" applyBorder="1" applyAlignment="1">
      <alignment horizontal="left" wrapText="1"/>
    </xf>
    <xf numFmtId="0" fontId="29" fillId="0" borderId="14" xfId="0" applyFont="1" applyBorder="1" applyAlignment="1">
      <alignment horizontal="left" wrapText="1"/>
    </xf>
    <xf numFmtId="14" fontId="27" fillId="40" borderId="2" xfId="0" applyNumberFormat="1" applyFont="1" applyFill="1" applyBorder="1" applyAlignment="1">
      <alignment horizontal="left" wrapText="1"/>
    </xf>
    <xf numFmtId="14" fontId="27" fillId="41" borderId="2" xfId="0" applyNumberFormat="1" applyFont="1" applyFill="1" applyBorder="1" applyAlignment="1">
      <alignment horizontal="left" wrapText="1"/>
    </xf>
    <xf numFmtId="164" fontId="26" fillId="0" borderId="4" xfId="0" applyNumberFormat="1" applyFont="1" applyBorder="1" applyAlignment="1">
      <alignment horizontal="right"/>
    </xf>
    <xf numFmtId="0" fontId="26" fillId="0" borderId="87" xfId="0" applyFont="1" applyBorder="1" applyAlignment="1">
      <alignment horizontal="left"/>
    </xf>
    <xf numFmtId="0" fontId="26" fillId="0" borderId="51" xfId="0" applyFont="1" applyBorder="1" applyAlignment="1">
      <alignment horizontal="center"/>
    </xf>
    <xf numFmtId="0" fontId="26" fillId="0" borderId="56" xfId="0" applyFont="1" applyBorder="1" applyAlignment="1">
      <alignment horizontal="left"/>
    </xf>
    <xf numFmtId="0" fontId="26" fillId="0" borderId="87" xfId="0" applyFont="1" applyBorder="1" applyAlignment="1">
      <alignment horizontal="center" wrapText="1"/>
    </xf>
    <xf numFmtId="0" fontId="40" fillId="0" borderId="51" xfId="0" applyFont="1" applyBorder="1"/>
    <xf numFmtId="14" fontId="26" fillId="39" borderId="51" xfId="0" applyNumberFormat="1" applyFont="1" applyFill="1" applyBorder="1" applyAlignment="1">
      <alignment horizontal="center"/>
    </xf>
    <xf numFmtId="14" fontId="26" fillId="39" borderId="91" xfId="0" applyNumberFormat="1" applyFont="1" applyFill="1" applyBorder="1" applyAlignment="1">
      <alignment horizontal="center"/>
    </xf>
    <xf numFmtId="0" fontId="32" fillId="0" borderId="51" xfId="0" applyFont="1" applyBorder="1" applyAlignment="1">
      <alignment horizontal="center" wrapText="1"/>
    </xf>
    <xf numFmtId="14" fontId="26" fillId="0" borderId="47" xfId="0" applyNumberFormat="1" applyFont="1" applyBorder="1" applyAlignment="1">
      <alignment horizontal="left" wrapText="1"/>
    </xf>
    <xf numFmtId="0" fontId="26" fillId="39" borderId="51" xfId="0" applyFont="1" applyFill="1" applyBorder="1" applyAlignment="1">
      <alignment horizontal="center"/>
    </xf>
    <xf numFmtId="0" fontId="26" fillId="39" borderId="48" xfId="0" applyFont="1" applyFill="1" applyBorder="1" applyAlignment="1">
      <alignment horizontal="center"/>
    </xf>
    <xf numFmtId="0" fontId="26" fillId="39" borderId="50" xfId="0" applyFont="1" applyFill="1" applyBorder="1" applyAlignment="1">
      <alignment horizontal="center"/>
    </xf>
    <xf numFmtId="14" fontId="27" fillId="39" borderId="51" xfId="0" applyNumberFormat="1" applyFont="1" applyFill="1" applyBorder="1" applyAlignment="1">
      <alignment horizontal="center" wrapText="1"/>
    </xf>
    <xf numFmtId="14" fontId="27" fillId="39" borderId="55" xfId="0" applyNumberFormat="1" applyFont="1" applyFill="1" applyBorder="1" applyAlignment="1">
      <alignment horizontal="center" wrapText="1"/>
    </xf>
    <xf numFmtId="14" fontId="27" fillId="38" borderId="47" xfId="0" applyNumberFormat="1" applyFont="1" applyFill="1" applyBorder="1" applyAlignment="1">
      <alignment horizontal="left" wrapText="1"/>
    </xf>
    <xf numFmtId="14" fontId="26" fillId="0" borderId="50" xfId="0" applyNumberFormat="1" applyFont="1" applyBorder="1" applyAlignment="1">
      <alignment horizontal="center"/>
    </xf>
    <xf numFmtId="164" fontId="27" fillId="0" borderId="56" xfId="0" applyNumberFormat="1" applyFont="1" applyBorder="1" applyAlignment="1">
      <alignment horizontal="right" wrapText="1"/>
    </xf>
    <xf numFmtId="44" fontId="27" fillId="0" borderId="47" xfId="0" applyNumberFormat="1" applyFont="1" applyBorder="1" applyAlignment="1">
      <alignment horizontal="left" wrapText="1"/>
    </xf>
    <xf numFmtId="44" fontId="27" fillId="0" borderId="46" xfId="0" applyNumberFormat="1" applyFont="1" applyBorder="1" applyAlignment="1">
      <alignment horizontal="left" wrapText="1"/>
    </xf>
    <xf numFmtId="44" fontId="26" fillId="0" borderId="44" xfId="0" applyNumberFormat="1" applyFont="1" applyBorder="1" applyAlignment="1">
      <alignment horizontal="left" wrapText="1"/>
    </xf>
    <xf numFmtId="165" fontId="26" fillId="0" borderId="52" xfId="0" applyNumberFormat="1" applyFont="1" applyBorder="1" applyAlignment="1">
      <alignment horizontal="left" wrapText="1"/>
    </xf>
    <xf numFmtId="165" fontId="26" fillId="0" borderId="51" xfId="0" applyNumberFormat="1" applyFont="1" applyBorder="1" applyAlignment="1">
      <alignment horizontal="center"/>
    </xf>
    <xf numFmtId="44" fontId="27" fillId="0" borderId="56" xfId="0" applyNumberFormat="1" applyFont="1" applyBorder="1" applyAlignment="1">
      <alignment horizontal="left" wrapText="1"/>
    </xf>
    <xf numFmtId="165" fontId="26" fillId="0" borderId="87" xfId="0" applyNumberFormat="1" applyFont="1" applyBorder="1" applyAlignment="1">
      <alignment horizontal="left" wrapText="1"/>
    </xf>
    <xf numFmtId="0" fontId="26" fillId="0" borderId="79" xfId="0" applyFont="1" applyBorder="1"/>
    <xf numFmtId="0" fontId="27" fillId="0" borderId="50" xfId="0" applyFont="1" applyBorder="1" applyAlignment="1">
      <alignment horizontal="center"/>
    </xf>
    <xf numFmtId="0" fontId="26" fillId="0" borderId="52" xfId="0" applyFont="1" applyBorder="1" applyAlignment="1">
      <alignment horizontal="left"/>
    </xf>
    <xf numFmtId="0" fontId="27" fillId="0" borderId="87" xfId="0" applyFont="1" applyBorder="1" applyAlignment="1">
      <alignment horizontal="center" wrapText="1"/>
    </xf>
    <xf numFmtId="0" fontId="34" fillId="0" borderId="50" xfId="42" applyFont="1" applyBorder="1" applyAlignment="1">
      <alignment horizontal="center" wrapText="1"/>
    </xf>
    <xf numFmtId="0" fontId="27" fillId="0" borderId="51" xfId="0" applyFont="1" applyBorder="1" applyAlignment="1">
      <alignment horizontal="center" wrapText="1"/>
    </xf>
    <xf numFmtId="0" fontId="27" fillId="0" borderId="79" xfId="0" applyFont="1" applyBorder="1" applyAlignment="1">
      <alignment horizontal="center" wrapText="1"/>
    </xf>
    <xf numFmtId="0" fontId="26" fillId="0" borderId="87" xfId="0" applyFont="1" applyBorder="1" applyAlignment="1">
      <alignment horizontal="center"/>
    </xf>
    <xf numFmtId="0" fontId="26" fillId="0" borderId="50" xfId="0" applyFont="1" applyBorder="1" applyAlignment="1">
      <alignment horizontal="center" wrapText="1"/>
    </xf>
    <xf numFmtId="0" fontId="26" fillId="0" borderId="4" xfId="0" applyFont="1" applyBorder="1" applyAlignment="1">
      <alignment horizontal="center" wrapText="1"/>
    </xf>
    <xf numFmtId="165" fontId="26" fillId="0" borderId="20" xfId="0" applyNumberFormat="1" applyFont="1" applyBorder="1" applyAlignment="1">
      <alignment horizontal="center"/>
    </xf>
    <xf numFmtId="0" fontId="27" fillId="0" borderId="54" xfId="0" applyFont="1" applyBorder="1" applyAlignment="1">
      <alignment horizontal="center" wrapText="1"/>
    </xf>
    <xf numFmtId="0" fontId="27" fillId="0" borderId="20" xfId="0" applyFont="1" applyBorder="1" applyAlignment="1">
      <alignment horizontal="center" wrapText="1"/>
    </xf>
    <xf numFmtId="14" fontId="26" fillId="39" borderId="20" xfId="0" applyNumberFormat="1" applyFont="1" applyFill="1" applyBorder="1" applyAlignment="1">
      <alignment horizontal="center"/>
    </xf>
    <xf numFmtId="0" fontId="32" fillId="0" borderId="20" xfId="0" applyFont="1" applyBorder="1" applyAlignment="1">
      <alignment horizontal="center" wrapText="1"/>
    </xf>
    <xf numFmtId="0" fontId="26" fillId="39" borderId="20" xfId="0" applyFont="1" applyFill="1" applyBorder="1" applyAlignment="1">
      <alignment horizontal="center"/>
    </xf>
    <xf numFmtId="14" fontId="26" fillId="0" borderId="20" xfId="0" applyNumberFormat="1" applyFont="1" applyBorder="1" applyAlignment="1">
      <alignment horizontal="center"/>
    </xf>
    <xf numFmtId="0" fontId="32" fillId="0" borderId="4" xfId="0" applyFont="1" applyBorder="1" applyAlignment="1">
      <alignment horizontal="left" wrapText="1"/>
    </xf>
    <xf numFmtId="14" fontId="27" fillId="0" borderId="4" xfId="0" applyNumberFormat="1" applyFont="1" applyBorder="1" applyAlignment="1">
      <alignment horizontal="left" wrapText="1"/>
    </xf>
    <xf numFmtId="0" fontId="27" fillId="0" borderId="47" xfId="0" applyFont="1" applyBorder="1" applyAlignment="1">
      <alignment horizontal="center"/>
    </xf>
    <xf numFmtId="0" fontId="26" fillId="0" borderId="51" xfId="0" applyFont="1" applyBorder="1" applyAlignment="1">
      <alignment horizontal="left"/>
    </xf>
    <xf numFmtId="0" fontId="27" fillId="0" borderId="92" xfId="0" applyFont="1" applyBorder="1" applyAlignment="1">
      <alignment horizontal="left" wrapText="1"/>
    </xf>
    <xf numFmtId="0" fontId="26" fillId="0" borderId="52" xfId="0" applyFont="1" applyBorder="1" applyAlignment="1">
      <alignment horizontal="left" wrapText="1"/>
    </xf>
    <xf numFmtId="0" fontId="26" fillId="0" borderId="51" xfId="0" applyFont="1" applyBorder="1" applyAlignment="1">
      <alignment horizontal="left" wrapText="1"/>
    </xf>
    <xf numFmtId="0" fontId="26" fillId="0" borderId="20" xfId="0" applyFont="1" applyBorder="1" applyAlignment="1">
      <alignment horizontal="center" wrapText="1"/>
    </xf>
    <xf numFmtId="0" fontId="40" fillId="0" borderId="47" xfId="0" applyFont="1" applyBorder="1" applyAlignment="1">
      <alignment horizontal="left"/>
    </xf>
    <xf numFmtId="0" fontId="27" fillId="0" borderId="51" xfId="0" applyFont="1" applyBorder="1" applyAlignment="1">
      <alignment horizontal="left" wrapText="1"/>
    </xf>
    <xf numFmtId="0" fontId="39" fillId="0" borderId="51" xfId="0" applyFont="1" applyBorder="1" applyAlignment="1">
      <alignment horizontal="left" wrapText="1"/>
    </xf>
    <xf numFmtId="0" fontId="26" fillId="0" borderId="87" xfId="0" applyFont="1" applyBorder="1" applyAlignment="1">
      <alignment horizontal="left" wrapText="1"/>
    </xf>
    <xf numFmtId="0" fontId="40" fillId="0" borderId="20" xfId="0" applyFont="1" applyBorder="1" applyAlignment="1">
      <alignment wrapText="1"/>
    </xf>
    <xf numFmtId="0" fontId="27" fillId="0" borderId="50" xfId="0" applyFont="1" applyBorder="1" applyAlignment="1">
      <alignment horizontal="left" wrapText="1"/>
    </xf>
    <xf numFmtId="0" fontId="40" fillId="0" borderId="20" xfId="0" applyFont="1" applyBorder="1" applyAlignment="1">
      <alignment horizontal="left" wrapText="1"/>
    </xf>
    <xf numFmtId="14" fontId="26" fillId="0" borderId="50" xfId="0" applyNumberFormat="1" applyFont="1" applyBorder="1" applyAlignment="1">
      <alignment horizontal="left"/>
    </xf>
    <xf numFmtId="14" fontId="26" fillId="0" borderId="51" xfId="0" applyNumberFormat="1" applyFont="1" applyBorder="1" applyAlignment="1">
      <alignment horizontal="left"/>
    </xf>
    <xf numFmtId="0" fontId="32" fillId="0" borderId="87" xfId="0" applyFont="1" applyBorder="1" applyAlignment="1">
      <alignment horizontal="left" wrapText="1"/>
    </xf>
    <xf numFmtId="14" fontId="26" fillId="0" borderId="4" xfId="0" applyNumberFormat="1" applyFont="1" applyBorder="1" applyAlignment="1">
      <alignment horizontal="left" wrapText="1"/>
    </xf>
    <xf numFmtId="14" fontId="27" fillId="39" borderId="51" xfId="0" applyNumberFormat="1" applyFont="1" applyFill="1" applyBorder="1" applyAlignment="1">
      <alignment horizontal="left" wrapText="1"/>
    </xf>
    <xf numFmtId="14" fontId="26" fillId="0" borderId="52" xfId="0" applyNumberFormat="1" applyFont="1" applyBorder="1" applyAlignment="1">
      <alignment horizontal="center"/>
    </xf>
    <xf numFmtId="164" fontId="26" fillId="0" borderId="3" xfId="0" applyNumberFormat="1" applyFont="1" applyBorder="1" applyAlignment="1">
      <alignment horizontal="right" wrapText="1"/>
    </xf>
    <xf numFmtId="164" fontId="27" fillId="0" borderId="4" xfId="0" applyNumberFormat="1" applyFont="1" applyBorder="1" applyAlignment="1">
      <alignment horizontal="right" wrapText="1"/>
    </xf>
    <xf numFmtId="165" fontId="26" fillId="36" borderId="0" xfId="0" applyNumberFormat="1" applyFont="1" applyFill="1" applyAlignment="1">
      <alignment horizontal="left" wrapText="1"/>
    </xf>
    <xf numFmtId="44" fontId="27" fillId="0" borderId="4" xfId="0" applyNumberFormat="1" applyFont="1" applyBorder="1" applyAlignment="1">
      <alignment horizontal="left" wrapText="1"/>
    </xf>
    <xf numFmtId="0" fontId="27" fillId="0" borderId="3" xfId="0" applyFont="1" applyBorder="1" applyAlignment="1">
      <alignment wrapText="1"/>
    </xf>
    <xf numFmtId="0" fontId="27" fillId="0" borderId="44" xfId="0" applyFont="1" applyBorder="1" applyAlignment="1">
      <alignment wrapText="1"/>
    </xf>
    <xf numFmtId="0" fontId="26" fillId="0" borderId="51" xfId="0" applyFont="1" applyBorder="1"/>
    <xf numFmtId="0" fontId="26" fillId="0" borderId="50" xfId="0" applyFont="1" applyBorder="1" applyAlignment="1">
      <alignment horizontal="left"/>
    </xf>
    <xf numFmtId="0" fontId="32" fillId="0" borderId="49" xfId="0" applyFont="1" applyBorder="1"/>
    <xf numFmtId="0" fontId="32" fillId="0" borderId="47" xfId="0" applyFont="1" applyBorder="1"/>
    <xf numFmtId="0" fontId="40" fillId="0" borderId="0" xfId="0" applyFont="1"/>
    <xf numFmtId="0" fontId="40" fillId="0" borderId="47" xfId="0" applyFont="1" applyBorder="1"/>
    <xf numFmtId="0" fontId="39" fillId="0" borderId="44" xfId="0" applyFont="1" applyBorder="1" applyAlignment="1">
      <alignment wrapText="1"/>
    </xf>
    <xf numFmtId="0" fontId="41" fillId="0" borderId="47" xfId="0" applyFont="1" applyBorder="1" applyAlignment="1">
      <alignment wrapText="1"/>
    </xf>
    <xf numFmtId="14" fontId="27" fillId="38" borderId="49" xfId="0" applyNumberFormat="1" applyFont="1" applyFill="1" applyBorder="1" applyAlignment="1">
      <alignment horizontal="left" wrapText="1"/>
    </xf>
    <xf numFmtId="14" fontId="27" fillId="38" borderId="2" xfId="0" applyNumberFormat="1" applyFont="1" applyFill="1" applyBorder="1" applyAlignment="1">
      <alignment horizontal="left" wrapText="1"/>
    </xf>
    <xf numFmtId="6" fontId="26" fillId="0" borderId="44" xfId="0" applyNumberFormat="1" applyFont="1" applyBorder="1"/>
    <xf numFmtId="164" fontId="26" fillId="0" borderId="56" xfId="0" applyNumberFormat="1" applyFont="1" applyBorder="1" applyAlignment="1">
      <alignment horizontal="right" wrapText="1"/>
    </xf>
    <xf numFmtId="164" fontId="32" fillId="0" borderId="56" xfId="0" applyNumberFormat="1" applyFont="1" applyBorder="1" applyAlignment="1">
      <alignment horizontal="right" wrapText="1"/>
    </xf>
    <xf numFmtId="8" fontId="26" fillId="0" borderId="51" xfId="0" applyNumberFormat="1" applyFont="1" applyBorder="1"/>
    <xf numFmtId="6" fontId="26" fillId="0" borderId="55" xfId="0" applyNumberFormat="1" applyFont="1" applyBorder="1"/>
    <xf numFmtId="44" fontId="26" fillId="0" borderId="46" xfId="0" applyNumberFormat="1" applyFont="1" applyBorder="1" applyAlignment="1">
      <alignment horizontal="left" wrapText="1"/>
    </xf>
    <xf numFmtId="44" fontId="26" fillId="0" borderId="20" xfId="29" applyFont="1" applyFill="1" applyBorder="1" applyAlignment="1">
      <alignment horizontal="left" wrapText="1"/>
    </xf>
    <xf numFmtId="44" fontId="26" fillId="0" borderId="56" xfId="29" applyFont="1" applyFill="1" applyBorder="1" applyAlignment="1">
      <alignment horizontal="left" wrapText="1"/>
    </xf>
    <xf numFmtId="0" fontId="27" fillId="0" borderId="88" xfId="0" applyFont="1" applyBorder="1" applyAlignment="1">
      <alignment horizontal="left" wrapText="1"/>
    </xf>
    <xf numFmtId="0" fontId="26" fillId="0" borderId="49" xfId="0" applyFont="1" applyBorder="1" applyAlignment="1">
      <alignment horizontal="center" wrapText="1"/>
    </xf>
    <xf numFmtId="0" fontId="26" fillId="0" borderId="92" xfId="0" applyFont="1" applyBorder="1" applyAlignment="1">
      <alignment horizontal="center" wrapText="1"/>
    </xf>
    <xf numFmtId="14" fontId="27" fillId="0" borderId="56" xfId="0" applyNumberFormat="1" applyFont="1" applyBorder="1" applyAlignment="1">
      <alignment horizontal="left" wrapText="1"/>
    </xf>
    <xf numFmtId="14" fontId="27" fillId="0" borderId="55" xfId="0" applyNumberFormat="1" applyFont="1" applyBorder="1" applyAlignment="1">
      <alignment horizontal="left" wrapText="1"/>
    </xf>
    <xf numFmtId="14" fontId="26" fillId="0" borderId="47" xfId="0" applyNumberFormat="1" applyFont="1" applyBorder="1" applyAlignment="1">
      <alignment horizontal="center"/>
    </xf>
    <xf numFmtId="0" fontId="32" fillId="0" borderId="55" xfId="0" applyFont="1" applyBorder="1"/>
    <xf numFmtId="0" fontId="26" fillId="0" borderId="52" xfId="0" applyFont="1" applyBorder="1"/>
    <xf numFmtId="0" fontId="32" fillId="0" borderId="47" xfId="0" applyFont="1" applyBorder="1" applyAlignment="1">
      <alignment wrapText="1"/>
    </xf>
    <xf numFmtId="0" fontId="26" fillId="0" borderId="49" xfId="0" applyFont="1" applyBorder="1" applyAlignment="1">
      <alignment wrapText="1"/>
    </xf>
    <xf numFmtId="0" fontId="26" fillId="0" borderId="55" xfId="0" applyFont="1" applyBorder="1"/>
    <xf numFmtId="0" fontId="26" fillId="0" borderId="48" xfId="0" applyFont="1" applyBorder="1" applyAlignment="1">
      <alignment wrapText="1"/>
    </xf>
    <xf numFmtId="0" fontId="32" fillId="0" borderId="49" xfId="0" applyFont="1" applyBorder="1" applyAlignment="1">
      <alignment horizontal="center" wrapText="1"/>
    </xf>
    <xf numFmtId="0" fontId="32" fillId="0" borderId="51" xfId="0" applyFont="1" applyBorder="1" applyAlignment="1">
      <alignment wrapText="1"/>
    </xf>
    <xf numFmtId="0" fontId="32" fillId="0" borderId="50" xfId="0" applyFont="1" applyBorder="1"/>
    <xf numFmtId="0" fontId="26" fillId="0" borderId="46" xfId="0" applyFont="1" applyBorder="1" applyAlignment="1">
      <alignment horizontal="center"/>
    </xf>
    <xf numFmtId="0" fontId="27" fillId="0" borderId="44" xfId="0" applyFont="1" applyBorder="1" applyAlignment="1">
      <alignment horizontal="left"/>
    </xf>
    <xf numFmtId="0" fontId="42" fillId="0" borderId="44" xfId="0" applyFont="1" applyBorder="1"/>
    <xf numFmtId="0" fontId="26" fillId="0" borderId="6" xfId="0" applyFont="1" applyBorder="1" applyAlignment="1">
      <alignment wrapText="1"/>
    </xf>
    <xf numFmtId="0" fontId="26" fillId="0" borderId="46" xfId="0" applyFont="1" applyBorder="1"/>
    <xf numFmtId="0" fontId="26" fillId="0" borderId="46" xfId="0" applyFont="1" applyBorder="1" applyAlignment="1">
      <alignment wrapText="1"/>
    </xf>
    <xf numFmtId="0" fontId="26" fillId="0" borderId="15" xfId="0" applyFont="1" applyBorder="1"/>
    <xf numFmtId="0" fontId="26" fillId="0" borderId="54" xfId="0" applyFont="1" applyBorder="1" applyAlignment="1">
      <alignment horizontal="left" wrapText="1"/>
    </xf>
    <xf numFmtId="0" fontId="26" fillId="0" borderId="19" xfId="0" applyFont="1" applyBorder="1" applyAlignment="1">
      <alignment horizontal="left" wrapText="1"/>
    </xf>
    <xf numFmtId="0" fontId="27" fillId="0" borderId="19" xfId="0" applyFont="1" applyBorder="1" applyAlignment="1">
      <alignment horizontal="left" wrapText="1"/>
    </xf>
    <xf numFmtId="0" fontId="26" fillId="0" borderId="56" xfId="0" applyFont="1" applyBorder="1"/>
    <xf numFmtId="0" fontId="32" fillId="0" borderId="56" xfId="0" applyFont="1" applyBorder="1"/>
    <xf numFmtId="0" fontId="40" fillId="0" borderId="56" xfId="0" applyFont="1" applyBorder="1"/>
    <xf numFmtId="0" fontId="40" fillId="0" borderId="48" xfId="0" applyFont="1" applyBorder="1"/>
    <xf numFmtId="0" fontId="26" fillId="0" borderId="48" xfId="0" applyFont="1" applyBorder="1" applyAlignment="1">
      <alignment horizontal="left"/>
    </xf>
    <xf numFmtId="0" fontId="44" fillId="0" borderId="0" xfId="0" applyFont="1" applyAlignment="1">
      <alignment wrapText="1"/>
    </xf>
    <xf numFmtId="14" fontId="26" fillId="0" borderId="55" xfId="0" applyNumberFormat="1" applyFont="1" applyBorder="1" applyAlignment="1">
      <alignment horizontal="left" wrapText="1"/>
    </xf>
    <xf numFmtId="44" fontId="27" fillId="0" borderId="55" xfId="0" applyNumberFormat="1" applyFont="1" applyBorder="1" applyAlignment="1">
      <alignment horizontal="left" wrapText="1"/>
    </xf>
    <xf numFmtId="165" fontId="26" fillId="0" borderId="47" xfId="0" applyNumberFormat="1" applyFont="1" applyBorder="1" applyAlignment="1">
      <alignment horizontal="center"/>
    </xf>
    <xf numFmtId="0" fontId="26" fillId="0" borderId="55" xfId="0" applyFont="1" applyBorder="1" applyAlignment="1">
      <alignment wrapText="1"/>
    </xf>
    <xf numFmtId="0" fontId="27" fillId="0" borderId="48" xfId="0" applyFont="1" applyBorder="1" applyAlignment="1">
      <alignment horizontal="left" wrapText="1"/>
    </xf>
    <xf numFmtId="0" fontId="32" fillId="0" borderId="55" xfId="0" applyFont="1" applyBorder="1" applyAlignment="1">
      <alignment horizontal="left" wrapText="1"/>
    </xf>
    <xf numFmtId="14" fontId="26" fillId="0" borderId="79" xfId="0" applyNumberFormat="1" applyFont="1" applyBorder="1" applyAlignment="1">
      <alignment horizontal="left" wrapText="1"/>
    </xf>
    <xf numFmtId="14" fontId="26" fillId="0" borderId="48" xfId="0" applyNumberFormat="1" applyFont="1" applyBorder="1" applyAlignment="1">
      <alignment horizontal="left" wrapText="1"/>
    </xf>
    <xf numFmtId="0" fontId="27" fillId="0" borderId="49" xfId="0" applyFont="1" applyBorder="1" applyAlignment="1">
      <alignment horizontal="left" wrapText="1"/>
    </xf>
    <xf numFmtId="0" fontId="34" fillId="0" borderId="21" xfId="42" applyFont="1" applyBorder="1" applyAlignment="1">
      <alignment horizontal="center" wrapText="1"/>
    </xf>
    <xf numFmtId="0" fontId="27" fillId="0" borderId="21" xfId="0" applyFont="1" applyBorder="1" applyAlignment="1">
      <alignment horizontal="center" wrapText="1"/>
    </xf>
    <xf numFmtId="0" fontId="27" fillId="0" borderId="3" xfId="0" applyFont="1" applyBorder="1" applyAlignment="1">
      <alignment horizontal="center" wrapText="1"/>
    </xf>
    <xf numFmtId="165" fontId="26" fillId="0" borderId="2" xfId="29" applyNumberFormat="1" applyFont="1" applyFill="1" applyBorder="1" applyAlignment="1">
      <alignment horizontal="right" wrapText="1"/>
    </xf>
    <xf numFmtId="165" fontId="26" fillId="0" borderId="44" xfId="0" applyNumberFormat="1" applyFont="1" applyBorder="1" applyAlignment="1">
      <alignment horizontal="right"/>
    </xf>
    <xf numFmtId="165" fontId="26" fillId="0" borderId="55" xfId="0" applyNumberFormat="1" applyFont="1" applyBorder="1" applyAlignment="1">
      <alignment horizontal="right"/>
    </xf>
    <xf numFmtId="165" fontId="26" fillId="0" borderId="47" xfId="0" applyNumberFormat="1" applyFont="1" applyBorder="1" applyAlignment="1">
      <alignment horizontal="right"/>
    </xf>
    <xf numFmtId="165" fontId="26" fillId="0" borderId="20" xfId="0" applyNumberFormat="1" applyFont="1" applyBorder="1" applyAlignment="1">
      <alignment horizontal="right"/>
    </xf>
    <xf numFmtId="165" fontId="27" fillId="0" borderId="55" xfId="0" applyNumberFormat="1" applyFont="1" applyBorder="1" applyAlignment="1">
      <alignment horizontal="right" wrapText="1"/>
    </xf>
    <xf numFmtId="0" fontId="44" fillId="0" borderId="44" xfId="0" applyFont="1" applyBorder="1"/>
    <xf numFmtId="0" fontId="45" fillId="0" borderId="47" xfId="0" applyFont="1" applyBorder="1"/>
    <xf numFmtId="0" fontId="44" fillId="0" borderId="47" xfId="0" applyFont="1" applyBorder="1"/>
    <xf numFmtId="0" fontId="26" fillId="0" borderId="48" xfId="0" applyFont="1" applyBorder="1" applyAlignment="1">
      <alignment horizontal="left" wrapText="1"/>
    </xf>
    <xf numFmtId="44" fontId="27" fillId="0" borderId="44" xfId="29" applyFont="1" applyFill="1" applyBorder="1" applyAlignment="1">
      <alignment horizontal="left" wrapText="1"/>
    </xf>
    <xf numFmtId="164" fontId="26" fillId="0" borderId="44" xfId="0" applyNumberFormat="1" applyFont="1" applyBorder="1" applyAlignment="1">
      <alignment horizontal="left" wrapText="1"/>
    </xf>
    <xf numFmtId="0" fontId="28" fillId="34" borderId="3" xfId="0" applyFont="1" applyFill="1" applyBorder="1" applyAlignment="1">
      <alignment horizontal="center" vertical="center" wrapText="1"/>
    </xf>
    <xf numFmtId="14" fontId="28" fillId="34" borderId="3" xfId="0" applyNumberFormat="1" applyFont="1" applyFill="1" applyBorder="1" applyAlignment="1">
      <alignment horizontal="center" vertical="center" wrapText="1"/>
    </xf>
    <xf numFmtId="164" fontId="28" fillId="34" borderId="3" xfId="0" applyNumberFormat="1" applyFont="1" applyFill="1" applyBorder="1" applyAlignment="1">
      <alignment horizontal="center" vertical="center" wrapText="1"/>
    </xf>
    <xf numFmtId="165" fontId="28" fillId="34" borderId="3" xfId="0" applyNumberFormat="1" applyFont="1" applyFill="1" applyBorder="1" applyAlignment="1">
      <alignment horizontal="center" vertical="center" wrapText="1"/>
    </xf>
    <xf numFmtId="0" fontId="28" fillId="37" borderId="3" xfId="0" applyFont="1" applyFill="1" applyBorder="1" applyAlignment="1">
      <alignment horizontal="center" vertical="center" wrapText="1"/>
    </xf>
    <xf numFmtId="0" fontId="28" fillId="36" borderId="3" xfId="0" applyFont="1" applyFill="1" applyBorder="1" applyAlignment="1">
      <alignment horizontal="center" vertical="center" wrapText="1"/>
    </xf>
    <xf numFmtId="0" fontId="27" fillId="0" borderId="20" xfId="0" applyFont="1" applyBorder="1" applyAlignment="1">
      <alignment horizontal="left" wrapText="1"/>
    </xf>
    <xf numFmtId="0" fontId="32" fillId="0" borderId="20" xfId="0" applyFont="1" applyBorder="1" applyAlignment="1">
      <alignment horizontal="left" wrapText="1"/>
    </xf>
    <xf numFmtId="44" fontId="26" fillId="0" borderId="3" xfId="29" applyFont="1" applyFill="1" applyBorder="1" applyAlignment="1">
      <alignment wrapText="1"/>
    </xf>
    <xf numFmtId="8" fontId="26" fillId="0" borderId="55" xfId="29" applyNumberFormat="1" applyFont="1" applyFill="1" applyBorder="1" applyAlignment="1">
      <alignment horizontal="left" wrapText="1"/>
    </xf>
    <xf numFmtId="0" fontId="34" fillId="0" borderId="55" xfId="0" applyFont="1" applyBorder="1" applyAlignment="1">
      <alignment horizontal="left" wrapText="1"/>
    </xf>
    <xf numFmtId="8" fontId="44" fillId="0" borderId="44" xfId="0" applyNumberFormat="1" applyFont="1" applyBorder="1"/>
    <xf numFmtId="0" fontId="32" fillId="0" borderId="46" xfId="0" applyFont="1" applyBorder="1" applyAlignment="1">
      <alignment horizontal="left" wrapText="1"/>
    </xf>
    <xf numFmtId="44" fontId="26" fillId="0" borderId="55" xfId="29" applyFont="1" applyFill="1" applyBorder="1" applyAlignment="1">
      <alignment horizontal="left" wrapText="1"/>
    </xf>
    <xf numFmtId="0" fontId="44" fillId="0" borderId="56" xfId="0" applyFont="1" applyBorder="1"/>
    <xf numFmtId="0" fontId="44" fillId="0" borderId="0" xfId="0" applyFont="1"/>
    <xf numFmtId="0" fontId="26" fillId="0" borderId="44" xfId="0" applyFont="1" applyBorder="1" applyAlignment="1">
      <alignment horizontal="left" vertical="top" wrapText="1"/>
    </xf>
    <xf numFmtId="0" fontId="26" fillId="0" borderId="47" xfId="0" applyFont="1" applyBorder="1" applyAlignment="1">
      <alignment horizontal="left" vertical="top" wrapText="1"/>
    </xf>
    <xf numFmtId="0" fontId="26" fillId="0" borderId="6" xfId="0" applyFont="1" applyBorder="1" applyAlignment="1">
      <alignment horizontal="center" wrapText="1"/>
    </xf>
    <xf numFmtId="0" fontId="28" fillId="34" borderId="2" xfId="0" applyFont="1" applyFill="1" applyBorder="1" applyAlignment="1">
      <alignment horizontal="center" vertical="top" wrapText="1"/>
    </xf>
    <xf numFmtId="0" fontId="28" fillId="34" borderId="2" xfId="0" applyFont="1" applyFill="1" applyBorder="1" applyAlignment="1">
      <alignment horizontal="left" vertical="top" wrapText="1"/>
    </xf>
    <xf numFmtId="14" fontId="28" fillId="34" borderId="2" xfId="0" applyNumberFormat="1" applyFont="1" applyFill="1" applyBorder="1" applyAlignment="1">
      <alignment horizontal="center" vertical="top" wrapText="1"/>
    </xf>
    <xf numFmtId="165" fontId="28" fillId="34" borderId="2" xfId="0" applyNumberFormat="1" applyFont="1" applyFill="1" applyBorder="1" applyAlignment="1">
      <alignment horizontal="right" vertical="top" wrapText="1"/>
    </xf>
    <xf numFmtId="0" fontId="28" fillId="37" borderId="2" xfId="0" applyFont="1" applyFill="1" applyBorder="1" applyAlignment="1">
      <alignment horizontal="center" vertical="top" wrapText="1"/>
    </xf>
    <xf numFmtId="0" fontId="28" fillId="36" borderId="2" xfId="0" applyFont="1" applyFill="1" applyBorder="1" applyAlignment="1">
      <alignment horizontal="left" vertical="top" wrapText="1"/>
    </xf>
    <xf numFmtId="0" fontId="28" fillId="36" borderId="2" xfId="0" applyFont="1" applyFill="1" applyBorder="1" applyAlignment="1">
      <alignment horizontal="center" vertical="top" wrapText="1"/>
    </xf>
    <xf numFmtId="0" fontId="26" fillId="0" borderId="0" xfId="0" applyFont="1" applyAlignment="1">
      <alignment horizontal="center" vertical="top"/>
    </xf>
    <xf numFmtId="0" fontId="27" fillId="0" borderId="2" xfId="0" applyFont="1" applyBorder="1" applyAlignment="1">
      <alignment horizontal="left" vertical="top" wrapText="1"/>
    </xf>
    <xf numFmtId="14" fontId="29" fillId="0" borderId="2" xfId="0" applyNumberFormat="1" applyFont="1" applyBorder="1" applyAlignment="1">
      <alignment horizontal="left" vertical="top" wrapText="1"/>
    </xf>
    <xf numFmtId="14" fontId="27" fillId="41" borderId="2" xfId="0" applyNumberFormat="1" applyFont="1" applyFill="1" applyBorder="1" applyAlignment="1">
      <alignment horizontal="left" vertical="top" wrapText="1"/>
    </xf>
    <xf numFmtId="0" fontId="32" fillId="0" borderId="2" xfId="0" applyFont="1" applyBorder="1" applyAlignment="1">
      <alignment horizontal="left" vertical="top" wrapText="1"/>
    </xf>
    <xf numFmtId="14" fontId="26" fillId="0" borderId="2" xfId="0" applyNumberFormat="1" applyFont="1" applyBorder="1" applyAlignment="1">
      <alignment horizontal="left" vertical="top" wrapText="1"/>
    </xf>
    <xf numFmtId="14" fontId="27" fillId="0" borderId="2" xfId="0" applyNumberFormat="1" applyFont="1" applyBorder="1" applyAlignment="1">
      <alignment horizontal="left" vertical="top" wrapText="1"/>
    </xf>
    <xf numFmtId="165" fontId="27" fillId="0" borderId="2" xfId="29" applyNumberFormat="1" applyFont="1" applyFill="1" applyBorder="1" applyAlignment="1">
      <alignment horizontal="right" vertical="top" wrapText="1"/>
    </xf>
    <xf numFmtId="44" fontId="27" fillId="0" borderId="2" xfId="29" applyFont="1" applyFill="1" applyBorder="1" applyAlignment="1">
      <alignment horizontal="left" vertical="top" wrapText="1"/>
    </xf>
    <xf numFmtId="0" fontId="27" fillId="0" borderId="6" xfId="0" applyFont="1" applyBorder="1" applyAlignment="1">
      <alignment horizontal="center" vertical="top" wrapText="1"/>
    </xf>
    <xf numFmtId="0" fontId="27" fillId="0" borderId="44" xfId="0" applyFont="1" applyBorder="1" applyAlignment="1">
      <alignment horizontal="center" vertical="top" wrapText="1"/>
    </xf>
    <xf numFmtId="0" fontId="27" fillId="0" borderId="18" xfId="0" applyFont="1" applyBorder="1" applyAlignment="1">
      <alignment horizontal="left" vertical="top" wrapText="1"/>
    </xf>
    <xf numFmtId="0" fontId="30" fillId="0" borderId="0" xfId="0" applyFont="1" applyAlignment="1">
      <alignment horizontal="left" vertical="top"/>
    </xf>
    <xf numFmtId="0" fontId="26" fillId="0" borderId="0" xfId="0" applyFont="1" applyAlignment="1">
      <alignment horizontal="left" vertical="top"/>
    </xf>
    <xf numFmtId="14" fontId="32" fillId="0" borderId="2" xfId="0" applyNumberFormat="1" applyFont="1" applyBorder="1" applyAlignment="1">
      <alignment horizontal="left" vertical="top" wrapText="1"/>
    </xf>
    <xf numFmtId="0" fontId="29" fillId="40" borderId="0" xfId="0" applyFont="1" applyFill="1" applyAlignment="1">
      <alignment horizontal="left" vertical="top"/>
    </xf>
    <xf numFmtId="0" fontId="32" fillId="0" borderId="0" xfId="0" applyFont="1" applyAlignment="1">
      <alignment horizontal="left" vertical="top" wrapText="1"/>
    </xf>
    <xf numFmtId="165" fontId="26" fillId="0" borderId="2" xfId="29" applyNumberFormat="1" applyFont="1" applyFill="1" applyBorder="1" applyAlignment="1">
      <alignment horizontal="right" vertical="top" wrapText="1"/>
    </xf>
    <xf numFmtId="44" fontId="26" fillId="0" borderId="2" xfId="29" applyFont="1" applyFill="1" applyBorder="1" applyAlignment="1">
      <alignment horizontal="left" vertical="top" wrapText="1"/>
    </xf>
    <xf numFmtId="0" fontId="26" fillId="0" borderId="6" xfId="0" applyFont="1" applyBorder="1" applyAlignment="1">
      <alignment horizontal="center" vertical="top" wrapText="1"/>
    </xf>
    <xf numFmtId="0" fontId="26" fillId="0" borderId="44" xfId="0" applyFont="1" applyBorder="1" applyAlignment="1">
      <alignment horizontal="center" vertical="top" wrapText="1"/>
    </xf>
    <xf numFmtId="0" fontId="26" fillId="0" borderId="18" xfId="0" applyFont="1" applyBorder="1" applyAlignment="1">
      <alignment horizontal="left" vertical="top" wrapText="1"/>
    </xf>
    <xf numFmtId="0" fontId="26" fillId="0" borderId="54" xfId="0" applyFont="1" applyBorder="1" applyAlignment="1">
      <alignment horizontal="left" vertical="top" wrapText="1"/>
    </xf>
    <xf numFmtId="44" fontId="29" fillId="0" borderId="2" xfId="29" applyFont="1" applyFill="1" applyBorder="1" applyAlignment="1">
      <alignment horizontal="left" vertical="top" wrapText="1"/>
    </xf>
    <xf numFmtId="0" fontId="27" fillId="0" borderId="54" xfId="0" applyFont="1" applyBorder="1" applyAlignment="1">
      <alignment horizontal="left" vertical="top" wrapText="1"/>
    </xf>
    <xf numFmtId="14" fontId="32" fillId="41" borderId="2" xfId="0" applyNumberFormat="1" applyFont="1" applyFill="1" applyBorder="1" applyAlignment="1">
      <alignment horizontal="left" vertical="top" wrapText="1"/>
    </xf>
    <xf numFmtId="165" fontId="29" fillId="0" borderId="2" xfId="29" applyNumberFormat="1" applyFont="1" applyFill="1" applyBorder="1" applyAlignment="1">
      <alignment horizontal="right" vertical="top" wrapText="1"/>
    </xf>
    <xf numFmtId="0" fontId="26" fillId="0" borderId="10" xfId="0" applyFont="1" applyBorder="1" applyAlignment="1">
      <alignment horizontal="left" vertical="top" wrapText="1"/>
    </xf>
    <xf numFmtId="0" fontId="32" fillId="0" borderId="44" xfId="0" applyFont="1" applyBorder="1" applyAlignment="1">
      <alignment horizontal="left" vertical="top" wrapText="1"/>
    </xf>
    <xf numFmtId="165" fontId="27" fillId="0" borderId="2" xfId="0" applyNumberFormat="1" applyFont="1" applyBorder="1" applyAlignment="1">
      <alignment horizontal="right" vertical="top" wrapText="1"/>
    </xf>
    <xf numFmtId="44" fontId="27" fillId="0" borderId="2" xfId="0" applyNumberFormat="1" applyFont="1" applyBorder="1" applyAlignment="1">
      <alignment horizontal="left" vertical="top" wrapText="1"/>
    </xf>
    <xf numFmtId="0" fontId="32" fillId="0" borderId="2" xfId="0" applyFont="1" applyBorder="1" applyAlignment="1">
      <alignment vertical="top" wrapText="1"/>
    </xf>
    <xf numFmtId="0" fontId="27" fillId="0" borderId="6" xfId="0" applyFont="1" applyBorder="1" applyAlignment="1">
      <alignment horizontal="left" vertical="top" wrapText="1"/>
    </xf>
    <xf numFmtId="0" fontId="27" fillId="0" borderId="44" xfId="0" applyFont="1" applyBorder="1" applyAlignment="1">
      <alignment horizontal="left" vertical="top" wrapText="1"/>
    </xf>
    <xf numFmtId="0" fontId="26" fillId="0" borderId="2" xfId="0" applyFont="1" applyBorder="1" applyAlignment="1">
      <alignment horizontal="left" vertical="top"/>
    </xf>
    <xf numFmtId="0" fontId="26" fillId="0" borderId="2" xfId="0" applyFont="1" applyBorder="1" applyAlignment="1">
      <alignment horizontal="center" vertical="top" wrapText="1"/>
    </xf>
    <xf numFmtId="14" fontId="26" fillId="39" borderId="2" xfId="0" applyNumberFormat="1" applyFont="1" applyFill="1" applyBorder="1" applyAlignment="1">
      <alignment horizontal="center" vertical="top"/>
    </xf>
    <xf numFmtId="0" fontId="34" fillId="0" borderId="2" xfId="42" applyFont="1" applyBorder="1" applyAlignment="1">
      <alignment horizontal="left" vertical="top" wrapText="1"/>
    </xf>
    <xf numFmtId="0" fontId="32" fillId="0" borderId="44" xfId="0" applyFont="1" applyBorder="1" applyAlignment="1">
      <alignment vertical="top"/>
    </xf>
    <xf numFmtId="0" fontId="27" fillId="0" borderId="0" xfId="0" applyFont="1" applyAlignment="1">
      <alignment horizontal="left" vertical="top"/>
    </xf>
    <xf numFmtId="0" fontId="26" fillId="0" borderId="18" xfId="0" applyFont="1" applyBorder="1" applyAlignment="1">
      <alignment horizontal="left" vertical="top"/>
    </xf>
    <xf numFmtId="0" fontId="40" fillId="0" borderId="2" xfId="0" applyFont="1" applyBorder="1" applyAlignment="1">
      <alignment horizontal="left" vertical="top" wrapText="1"/>
    </xf>
    <xf numFmtId="0" fontId="27" fillId="0" borderId="44" xfId="0" applyFont="1" applyBorder="1" applyAlignment="1">
      <alignment horizontal="center" vertical="top"/>
    </xf>
    <xf numFmtId="0" fontId="40" fillId="0" borderId="18" xfId="0" applyFont="1" applyBorder="1" applyAlignment="1">
      <alignment vertical="top"/>
    </xf>
    <xf numFmtId="0" fontId="27" fillId="0" borderId="2" xfId="0" applyFont="1" applyBorder="1" applyAlignment="1">
      <alignment horizontal="center" vertical="top" wrapText="1"/>
    </xf>
    <xf numFmtId="0" fontId="34" fillId="0" borderId="2" xfId="42" applyFont="1" applyBorder="1" applyAlignment="1">
      <alignment horizontal="center" vertical="top" wrapText="1"/>
    </xf>
    <xf numFmtId="0" fontId="26" fillId="0" borderId="3" xfId="0" applyFont="1" applyBorder="1" applyAlignment="1">
      <alignment horizontal="left" vertical="top" wrapText="1"/>
    </xf>
    <xf numFmtId="0" fontId="27" fillId="0" borderId="47" xfId="0" applyFont="1" applyBorder="1" applyAlignment="1">
      <alignment horizontal="center" vertical="top" wrapText="1"/>
    </xf>
    <xf numFmtId="0" fontId="26" fillId="0" borderId="47" xfId="0" applyFont="1" applyBorder="1" applyAlignment="1">
      <alignment horizontal="center" vertical="top"/>
    </xf>
    <xf numFmtId="0" fontId="26" fillId="0" borderId="3" xfId="0" applyFont="1" applyBorder="1" applyAlignment="1">
      <alignment horizontal="left" vertical="top"/>
    </xf>
    <xf numFmtId="14" fontId="26" fillId="39" borderId="20" xfId="0" applyNumberFormat="1" applyFont="1" applyFill="1" applyBorder="1" applyAlignment="1">
      <alignment horizontal="center" vertical="top"/>
    </xf>
    <xf numFmtId="0" fontId="26" fillId="39" borderId="20" xfId="0" applyFont="1" applyFill="1" applyBorder="1" applyAlignment="1">
      <alignment horizontal="center" vertical="top"/>
    </xf>
    <xf numFmtId="165" fontId="26" fillId="0" borderId="20" xfId="0" applyNumberFormat="1" applyFont="1" applyBorder="1" applyAlignment="1">
      <alignment horizontal="right" vertical="top"/>
    </xf>
    <xf numFmtId="165" fontId="26" fillId="0" borderId="44" xfId="0" applyNumberFormat="1" applyFont="1" applyBorder="1" applyAlignment="1">
      <alignment horizontal="left" vertical="top" wrapText="1"/>
    </xf>
    <xf numFmtId="165" fontId="26" fillId="0" borderId="46" xfId="0" applyNumberFormat="1" applyFont="1" applyBorder="1" applyAlignment="1">
      <alignment horizontal="left" vertical="top" wrapText="1"/>
    </xf>
    <xf numFmtId="0" fontId="26" fillId="0" borderId="44" xfId="0" applyFont="1" applyBorder="1" applyAlignment="1">
      <alignment horizontal="center" vertical="top"/>
    </xf>
    <xf numFmtId="0" fontId="27" fillId="0" borderId="46" xfId="0" applyFont="1" applyBorder="1" applyAlignment="1">
      <alignment horizontal="center" vertical="top" wrapText="1"/>
    </xf>
    <xf numFmtId="0" fontId="34" fillId="0" borderId="44" xfId="42" applyFont="1" applyBorder="1" applyAlignment="1">
      <alignment horizontal="left" vertical="top" wrapText="1"/>
    </xf>
    <xf numFmtId="0" fontId="26" fillId="0" borderId="44" xfId="0" applyFont="1" applyBorder="1" applyAlignment="1">
      <alignment horizontal="left" vertical="top"/>
    </xf>
    <xf numFmtId="165" fontId="26" fillId="0" borderId="20" xfId="0" applyNumberFormat="1" applyFont="1" applyBorder="1" applyAlignment="1">
      <alignment horizontal="left" vertical="top" wrapText="1"/>
    </xf>
    <xf numFmtId="0" fontId="32" fillId="0" borderId="44" xfId="0" applyFont="1" applyBorder="1" applyAlignment="1">
      <alignment horizontal="center" vertical="top" wrapText="1"/>
    </xf>
    <xf numFmtId="0" fontId="26" fillId="0" borderId="44" xfId="0" applyFont="1" applyBorder="1" applyAlignment="1">
      <alignment vertical="top"/>
    </xf>
    <xf numFmtId="14" fontId="26" fillId="39" borderId="47" xfId="0" applyNumberFormat="1" applyFont="1" applyFill="1" applyBorder="1" applyAlignment="1">
      <alignment horizontal="center" vertical="top"/>
    </xf>
    <xf numFmtId="0" fontId="32" fillId="0" borderId="47" xfId="0" applyFont="1" applyBorder="1" applyAlignment="1">
      <alignment horizontal="center" vertical="top" wrapText="1"/>
    </xf>
    <xf numFmtId="0" fontId="26" fillId="39" borderId="47" xfId="0" applyFont="1" applyFill="1" applyBorder="1" applyAlignment="1">
      <alignment horizontal="center" vertical="top"/>
    </xf>
    <xf numFmtId="14" fontId="26" fillId="0" borderId="47" xfId="0" applyNumberFormat="1" applyFont="1" applyBorder="1" applyAlignment="1">
      <alignment horizontal="center" vertical="top"/>
    </xf>
    <xf numFmtId="165" fontId="26" fillId="0" borderId="47" xfId="0" applyNumberFormat="1" applyFont="1" applyBorder="1" applyAlignment="1">
      <alignment horizontal="right" vertical="top"/>
    </xf>
    <xf numFmtId="165" fontId="26" fillId="0" borderId="47" xfId="0" applyNumberFormat="1" applyFont="1" applyBorder="1" applyAlignment="1">
      <alignment horizontal="left" vertical="top" wrapText="1"/>
    </xf>
    <xf numFmtId="165" fontId="26" fillId="0" borderId="44" xfId="0" applyNumberFormat="1" applyFont="1" applyBorder="1" applyAlignment="1">
      <alignment horizontal="center" vertical="top"/>
    </xf>
    <xf numFmtId="0" fontId="34" fillId="0" borderId="44" xfId="42" applyFont="1" applyBorder="1" applyAlignment="1">
      <alignment horizontal="center" vertical="top" wrapText="1"/>
    </xf>
    <xf numFmtId="0" fontId="26" fillId="0" borderId="44" xfId="0" applyFont="1" applyBorder="1" applyAlignment="1">
      <alignment vertical="top" wrapText="1"/>
    </xf>
    <xf numFmtId="0" fontId="44" fillId="0" borderId="44" xfId="0" applyFont="1" applyBorder="1" applyAlignment="1">
      <alignment vertical="top"/>
    </xf>
    <xf numFmtId="0" fontId="26" fillId="0" borderId="19" xfId="0" applyFont="1" applyBorder="1" applyAlignment="1">
      <alignment horizontal="left" vertical="top"/>
    </xf>
    <xf numFmtId="0" fontId="26" fillId="35" borderId="0" xfId="0" applyFont="1" applyFill="1" applyAlignment="1">
      <alignment horizontal="left" vertical="top"/>
    </xf>
    <xf numFmtId="14" fontId="26" fillId="0" borderId="2" xfId="0" applyNumberFormat="1" applyFont="1" applyBorder="1" applyAlignment="1">
      <alignment horizontal="left" vertical="top"/>
    </xf>
    <xf numFmtId="165" fontId="26" fillId="0" borderId="0" xfId="0" applyNumberFormat="1" applyFont="1" applyAlignment="1">
      <alignment horizontal="right" vertical="top"/>
    </xf>
    <xf numFmtId="14" fontId="27" fillId="0" borderId="44" xfId="0" applyNumberFormat="1" applyFont="1" applyBorder="1" applyAlignment="1">
      <alignment horizontal="left" vertical="top" wrapText="1"/>
    </xf>
    <xf numFmtId="14" fontId="26" fillId="0" borderId="44" xfId="0" applyNumberFormat="1" applyFont="1" applyBorder="1" applyAlignment="1">
      <alignment horizontal="left" vertical="top" wrapText="1"/>
    </xf>
    <xf numFmtId="165" fontId="26" fillId="0" borderId="44" xfId="29" applyNumberFormat="1" applyFont="1" applyFill="1" applyBorder="1" applyAlignment="1">
      <alignment horizontal="right" vertical="top" wrapText="1"/>
    </xf>
    <xf numFmtId="0" fontId="26" fillId="0" borderId="56" xfId="0" applyFont="1" applyBorder="1" applyAlignment="1">
      <alignment horizontal="left" vertical="top" wrapText="1"/>
    </xf>
    <xf numFmtId="0" fontId="26" fillId="0" borderId="49" xfId="0" applyFont="1" applyBorder="1" applyAlignment="1">
      <alignment horizontal="left" vertical="top" wrapText="1"/>
    </xf>
    <xf numFmtId="14" fontId="27" fillId="0" borderId="47" xfId="0" applyNumberFormat="1" applyFont="1" applyBorder="1" applyAlignment="1">
      <alignment horizontal="left" vertical="top" wrapText="1"/>
    </xf>
    <xf numFmtId="165" fontId="26" fillId="0" borderId="47" xfId="29" applyNumberFormat="1" applyFont="1" applyFill="1" applyBorder="1" applyAlignment="1">
      <alignment horizontal="right" vertical="top" wrapText="1"/>
    </xf>
    <xf numFmtId="165" fontId="27" fillId="0" borderId="47" xfId="0" applyNumberFormat="1" applyFont="1" applyBorder="1" applyAlignment="1">
      <alignment horizontal="right" vertical="top" wrapText="1"/>
    </xf>
    <xf numFmtId="0" fontId="26" fillId="0" borderId="46" xfId="0" applyFont="1" applyBorder="1" applyAlignment="1">
      <alignment horizontal="left" vertical="top" wrapText="1"/>
    </xf>
    <xf numFmtId="14" fontId="27" fillId="0" borderId="56" xfId="0" applyNumberFormat="1" applyFont="1" applyBorder="1" applyAlignment="1">
      <alignment horizontal="left" vertical="top" wrapText="1"/>
    </xf>
    <xf numFmtId="165" fontId="26" fillId="0" borderId="56" xfId="29" applyNumberFormat="1" applyFont="1" applyFill="1" applyBorder="1" applyAlignment="1">
      <alignment horizontal="right" vertical="top" wrapText="1"/>
    </xf>
    <xf numFmtId="165" fontId="27" fillId="0" borderId="44" xfId="0" applyNumberFormat="1" applyFont="1" applyBorder="1" applyAlignment="1">
      <alignment horizontal="right" vertical="top" wrapText="1"/>
    </xf>
    <xf numFmtId="0" fontId="32" fillId="0" borderId="47" xfId="0" applyFont="1" applyBorder="1" applyAlignment="1">
      <alignment horizontal="left" vertical="top" wrapText="1"/>
    </xf>
    <xf numFmtId="0" fontId="26" fillId="0" borderId="56" xfId="0" applyFont="1" applyBorder="1" applyAlignment="1">
      <alignment horizontal="center" vertical="top" wrapText="1"/>
    </xf>
    <xf numFmtId="0" fontId="26" fillId="0" borderId="52" xfId="0" applyFont="1" applyBorder="1" applyAlignment="1">
      <alignment horizontal="left" vertical="top" wrapText="1"/>
    </xf>
    <xf numFmtId="0" fontId="26" fillId="0" borderId="55" xfId="0" applyFont="1" applyBorder="1" applyAlignment="1">
      <alignment horizontal="left" vertical="top" wrapText="1"/>
    </xf>
    <xf numFmtId="14" fontId="27" fillId="0" borderId="51" xfId="0" applyNumberFormat="1" applyFont="1" applyBorder="1" applyAlignment="1">
      <alignment horizontal="left" vertical="top" wrapText="1"/>
    </xf>
    <xf numFmtId="165" fontId="26" fillId="0" borderId="55" xfId="29" applyNumberFormat="1" applyFont="1" applyFill="1" applyBorder="1" applyAlignment="1">
      <alignment horizontal="right" vertical="top" wrapText="1"/>
    </xf>
    <xf numFmtId="0" fontId="27" fillId="0" borderId="47" xfId="0" applyFont="1" applyBorder="1" applyAlignment="1">
      <alignment horizontal="left" vertical="top" wrapText="1"/>
    </xf>
    <xf numFmtId="44" fontId="27" fillId="0" borderId="44" xfId="0" applyNumberFormat="1" applyFont="1" applyBorder="1" applyAlignment="1">
      <alignment horizontal="left" vertical="top" wrapText="1"/>
    </xf>
    <xf numFmtId="0" fontId="27" fillId="0" borderId="56" xfId="0" applyFont="1" applyBorder="1" applyAlignment="1">
      <alignment horizontal="left" vertical="top" wrapText="1"/>
    </xf>
    <xf numFmtId="14" fontId="26" fillId="0" borderId="44" xfId="0" applyNumberFormat="1" applyFont="1" applyBorder="1" applyAlignment="1">
      <alignment horizontal="left" vertical="top"/>
    </xf>
    <xf numFmtId="165" fontId="26" fillId="0" borderId="44" xfId="0" applyNumberFormat="1" applyFont="1" applyBorder="1" applyAlignment="1">
      <alignment horizontal="right" vertical="top"/>
    </xf>
    <xf numFmtId="165" fontId="26" fillId="0" borderId="56" xfId="0" applyNumberFormat="1" applyFont="1" applyBorder="1" applyAlignment="1">
      <alignment horizontal="left" vertical="top" wrapText="1"/>
    </xf>
    <xf numFmtId="0" fontId="26" fillId="0" borderId="46" xfId="0" applyFont="1" applyBorder="1" applyAlignment="1">
      <alignment horizontal="center" vertical="top"/>
    </xf>
    <xf numFmtId="0" fontId="26" fillId="0" borderId="56" xfId="0" applyFont="1" applyBorder="1" applyAlignment="1">
      <alignment horizontal="left" vertical="top"/>
    </xf>
    <xf numFmtId="0" fontId="39" fillId="0" borderId="44" xfId="0" applyFont="1" applyBorder="1" applyAlignment="1">
      <alignment horizontal="left" vertical="top"/>
    </xf>
    <xf numFmtId="14" fontId="26" fillId="0" borderId="56" xfId="0" applyNumberFormat="1" applyFont="1" applyBorder="1" applyAlignment="1">
      <alignment horizontal="left" vertical="top"/>
    </xf>
    <xf numFmtId="0" fontId="26" fillId="0" borderId="55" xfId="0" applyFont="1" applyBorder="1" applyAlignment="1">
      <alignment horizontal="left" vertical="top"/>
    </xf>
    <xf numFmtId="14" fontId="26" fillId="0" borderId="51" xfId="0" applyNumberFormat="1" applyFont="1" applyBorder="1" applyAlignment="1">
      <alignment horizontal="left" vertical="top"/>
    </xf>
    <xf numFmtId="14" fontId="26" fillId="0" borderId="55" xfId="0" applyNumberFormat="1" applyFont="1" applyBorder="1" applyAlignment="1">
      <alignment horizontal="left" vertical="top"/>
    </xf>
    <xf numFmtId="44" fontId="27" fillId="0" borderId="56" xfId="0" applyNumberFormat="1" applyFont="1" applyBorder="1" applyAlignment="1">
      <alignment horizontal="left" vertical="top" wrapText="1"/>
    </xf>
    <xf numFmtId="14" fontId="26" fillId="39" borderId="55" xfId="0" applyNumberFormat="1" applyFont="1" applyFill="1" applyBorder="1" applyAlignment="1">
      <alignment horizontal="center" vertical="top"/>
    </xf>
    <xf numFmtId="0" fontId="26" fillId="39" borderId="55" xfId="0" applyFont="1" applyFill="1" applyBorder="1" applyAlignment="1">
      <alignment horizontal="center" vertical="top"/>
    </xf>
    <xf numFmtId="14" fontId="27" fillId="39" borderId="2" xfId="0" applyNumberFormat="1" applyFont="1" applyFill="1" applyBorder="1" applyAlignment="1">
      <alignment horizontal="center" vertical="top" wrapText="1"/>
    </xf>
    <xf numFmtId="14" fontId="26" fillId="0" borderId="55" xfId="0" applyNumberFormat="1" applyFont="1" applyBorder="1" applyAlignment="1">
      <alignment horizontal="center" vertical="top"/>
    </xf>
    <xf numFmtId="0" fontId="26" fillId="0" borderId="45" xfId="0" applyFont="1" applyBorder="1" applyAlignment="1">
      <alignment horizontal="center" vertical="top"/>
    </xf>
    <xf numFmtId="0" fontId="26" fillId="0" borderId="51" xfId="0" applyFont="1" applyBorder="1" applyAlignment="1">
      <alignment horizontal="left" vertical="top" wrapText="1"/>
    </xf>
    <xf numFmtId="0" fontId="26" fillId="0" borderId="50" xfId="0" applyFont="1" applyBorder="1" applyAlignment="1">
      <alignment horizontal="left" vertical="top" wrapText="1"/>
    </xf>
    <xf numFmtId="0" fontId="26" fillId="0" borderId="56" xfId="0" applyFont="1" applyBorder="1" applyAlignment="1">
      <alignment vertical="top"/>
    </xf>
    <xf numFmtId="14" fontId="26" fillId="39" borderId="44" xfId="0" applyNumberFormat="1" applyFont="1" applyFill="1" applyBorder="1" applyAlignment="1">
      <alignment horizontal="center" vertical="top"/>
    </xf>
    <xf numFmtId="0" fontId="26" fillId="39" borderId="44" xfId="0" applyFont="1" applyFill="1" applyBorder="1" applyAlignment="1">
      <alignment horizontal="center" vertical="top"/>
    </xf>
    <xf numFmtId="14" fontId="26" fillId="0" borderId="44" xfId="0" applyNumberFormat="1" applyFont="1" applyBorder="1" applyAlignment="1">
      <alignment horizontal="center" vertical="top"/>
    </xf>
    <xf numFmtId="0" fontId="32" fillId="0" borderId="87" xfId="0" applyFont="1" applyBorder="1" applyAlignment="1">
      <alignment vertical="top"/>
    </xf>
    <xf numFmtId="0" fontId="26" fillId="0" borderId="47" xfId="0" applyFont="1" applyBorder="1" applyAlignment="1">
      <alignment vertical="top"/>
    </xf>
    <xf numFmtId="14" fontId="26" fillId="39" borderId="49" xfId="0" applyNumberFormat="1" applyFont="1" applyFill="1" applyBorder="1" applyAlignment="1">
      <alignment horizontal="center" vertical="top"/>
    </xf>
    <xf numFmtId="165" fontId="26" fillId="0" borderId="47" xfId="0" applyNumberFormat="1" applyFont="1" applyBorder="1" applyAlignment="1">
      <alignment horizontal="center" vertical="top"/>
    </xf>
    <xf numFmtId="165" fontId="26" fillId="0" borderId="49" xfId="0" applyNumberFormat="1" applyFont="1" applyBorder="1" applyAlignment="1">
      <alignment horizontal="left" vertical="top" wrapText="1"/>
    </xf>
    <xf numFmtId="0" fontId="26" fillId="0" borderId="52" xfId="0" applyFont="1" applyBorder="1" applyAlignment="1">
      <alignment horizontal="center" vertical="top"/>
    </xf>
    <xf numFmtId="0" fontId="27" fillId="0" borderId="47" xfId="0" applyFont="1" applyBorder="1" applyAlignment="1">
      <alignment horizontal="center" vertical="top"/>
    </xf>
    <xf numFmtId="0" fontId="40" fillId="0" borderId="49" xfId="0" applyFont="1" applyBorder="1" applyAlignment="1">
      <alignment vertical="top"/>
    </xf>
    <xf numFmtId="0" fontId="34" fillId="0" borderId="47" xfId="42" applyFont="1" applyBorder="1" applyAlignment="1">
      <alignment horizontal="center" vertical="top" wrapText="1"/>
    </xf>
    <xf numFmtId="0" fontId="26" fillId="0" borderId="47" xfId="0" applyFont="1" applyBorder="1" applyAlignment="1">
      <alignment vertical="top" wrapText="1"/>
    </xf>
    <xf numFmtId="0" fontId="26" fillId="0" borderId="47" xfId="0" applyFont="1" applyBorder="1" applyAlignment="1">
      <alignment horizontal="center" vertical="top" wrapText="1"/>
    </xf>
    <xf numFmtId="0" fontId="40" fillId="0" borderId="44" xfId="0" applyFont="1" applyBorder="1" applyAlignment="1">
      <alignment vertical="top"/>
    </xf>
    <xf numFmtId="0" fontId="26" fillId="0" borderId="55" xfId="0" applyFont="1" applyBorder="1" applyAlignment="1">
      <alignment vertical="top"/>
    </xf>
    <xf numFmtId="14" fontId="26" fillId="39" borderId="48" xfId="0" applyNumberFormat="1" applyFont="1" applyFill="1" applyBorder="1" applyAlignment="1">
      <alignment horizontal="center" vertical="top"/>
    </xf>
    <xf numFmtId="0" fontId="32" fillId="0" borderId="52" xfId="0" applyFont="1" applyBorder="1" applyAlignment="1">
      <alignment horizontal="center" vertical="top" wrapText="1"/>
    </xf>
    <xf numFmtId="0" fontId="26" fillId="0" borderId="51" xfId="0" applyFont="1" applyBorder="1" applyAlignment="1">
      <alignment vertical="top"/>
    </xf>
    <xf numFmtId="0" fontId="32" fillId="0" borderId="92" xfId="0" applyFont="1" applyBorder="1" applyAlignment="1">
      <alignment horizontal="center" vertical="top" wrapText="1"/>
    </xf>
    <xf numFmtId="14" fontId="27" fillId="0" borderId="55" xfId="0" applyNumberFormat="1" applyFont="1" applyBorder="1" applyAlignment="1">
      <alignment horizontal="left" vertical="top" wrapText="1"/>
    </xf>
    <xf numFmtId="165" fontId="26" fillId="0" borderId="56" xfId="0" applyNumberFormat="1" applyFont="1" applyBorder="1" applyAlignment="1">
      <alignment horizontal="right" vertical="top"/>
    </xf>
    <xf numFmtId="0" fontId="27" fillId="0" borderId="56" xfId="0" applyFont="1" applyBorder="1" applyAlignment="1">
      <alignment horizontal="center" vertical="top" wrapText="1"/>
    </xf>
    <xf numFmtId="0" fontId="43" fillId="0" borderId="44" xfId="0" applyFont="1" applyBorder="1" applyAlignment="1">
      <alignment vertical="top"/>
    </xf>
    <xf numFmtId="14" fontId="26" fillId="39" borderId="50" xfId="0" applyNumberFormat="1" applyFont="1" applyFill="1" applyBorder="1" applyAlignment="1">
      <alignment horizontal="center" vertical="top"/>
    </xf>
    <xf numFmtId="14" fontId="26" fillId="39" borderId="51" xfId="0" applyNumberFormat="1" applyFont="1" applyFill="1" applyBorder="1" applyAlignment="1">
      <alignment horizontal="center" vertical="top"/>
    </xf>
    <xf numFmtId="0" fontId="32" fillId="0" borderId="91" xfId="0" applyFont="1" applyBorder="1" applyAlignment="1">
      <alignment horizontal="center" vertical="top" wrapText="1"/>
    </xf>
    <xf numFmtId="0" fontId="26" fillId="39" borderId="51" xfId="0" applyFont="1" applyFill="1" applyBorder="1" applyAlignment="1">
      <alignment horizontal="center" vertical="top"/>
    </xf>
    <xf numFmtId="14" fontId="26" fillId="0" borderId="51" xfId="0" applyNumberFormat="1" applyFont="1" applyBorder="1" applyAlignment="1">
      <alignment horizontal="center" vertical="top"/>
    </xf>
    <xf numFmtId="165" fontId="26" fillId="0" borderId="49" xfId="0" applyNumberFormat="1" applyFont="1" applyBorder="1" applyAlignment="1">
      <alignment horizontal="right" vertical="top"/>
    </xf>
    <xf numFmtId="0" fontId="26" fillId="0" borderId="49" xfId="0" applyFont="1" applyBorder="1" applyAlignment="1">
      <alignment vertical="top"/>
    </xf>
    <xf numFmtId="0" fontId="27" fillId="0" borderId="49" xfId="0" applyFont="1" applyBorder="1" applyAlignment="1">
      <alignment horizontal="center" vertical="top" wrapText="1"/>
    </xf>
    <xf numFmtId="14" fontId="27" fillId="0" borderId="49" xfId="0" applyNumberFormat="1" applyFont="1" applyBorder="1" applyAlignment="1">
      <alignment horizontal="left" vertical="top" wrapText="1"/>
    </xf>
    <xf numFmtId="8" fontId="44" fillId="0" borderId="44" xfId="0" applyNumberFormat="1" applyFont="1" applyBorder="1" applyAlignment="1">
      <alignment vertical="top"/>
    </xf>
    <xf numFmtId="165" fontId="26" fillId="0" borderId="51" xfId="0" applyNumberFormat="1" applyFont="1" applyBorder="1" applyAlignment="1">
      <alignment horizontal="left" vertical="top" wrapText="1"/>
    </xf>
    <xf numFmtId="0" fontId="26" fillId="0" borderId="4" xfId="0" applyFont="1" applyBorder="1" applyAlignment="1">
      <alignment horizontal="left" vertical="top"/>
    </xf>
    <xf numFmtId="164" fontId="26" fillId="0" borderId="2" xfId="0" applyNumberFormat="1" applyFont="1" applyBorder="1" applyAlignment="1">
      <alignment horizontal="left" vertical="top" wrapText="1"/>
    </xf>
    <xf numFmtId="164" fontId="26" fillId="0" borderId="4" xfId="0" applyNumberFormat="1" applyFont="1" applyBorder="1" applyAlignment="1">
      <alignment horizontal="left" vertical="top" wrapText="1"/>
    </xf>
    <xf numFmtId="0" fontId="26" fillId="0" borderId="47" xfId="0" applyFont="1" applyBorder="1" applyAlignment="1">
      <alignment horizontal="left" vertical="top"/>
    </xf>
    <xf numFmtId="164" fontId="26" fillId="0" borderId="80" xfId="0" applyNumberFormat="1" applyFont="1" applyBorder="1" applyAlignment="1">
      <alignment horizontal="left" vertical="top" wrapText="1"/>
    </xf>
    <xf numFmtId="164" fontId="26" fillId="0" borderId="58" xfId="0" applyNumberFormat="1" applyFont="1" applyBorder="1" applyAlignment="1">
      <alignment horizontal="left" vertical="top" wrapText="1"/>
    </xf>
    <xf numFmtId="0" fontId="26" fillId="0" borderId="82" xfId="0" applyFont="1" applyBorder="1" applyAlignment="1">
      <alignment horizontal="left" vertical="top"/>
    </xf>
    <xf numFmtId="0" fontId="26" fillId="0" borderId="1" xfId="0" applyFont="1" applyBorder="1" applyAlignment="1">
      <alignment horizontal="left" vertical="top"/>
    </xf>
    <xf numFmtId="164" fontId="26" fillId="0" borderId="4" xfId="0" applyNumberFormat="1" applyFont="1" applyBorder="1" applyAlignment="1">
      <alignment horizontal="left" vertical="top"/>
    </xf>
    <xf numFmtId="164" fontId="26" fillId="0" borderId="15" xfId="0" applyNumberFormat="1" applyFont="1" applyBorder="1" applyAlignment="1">
      <alignment horizontal="left" vertical="top" wrapText="1"/>
    </xf>
    <xf numFmtId="0" fontId="26" fillId="33" borderId="2" xfId="0" applyFont="1" applyFill="1" applyBorder="1" applyAlignment="1">
      <alignment horizontal="left" vertical="top"/>
    </xf>
    <xf numFmtId="164" fontId="26" fillId="0" borderId="2" xfId="0" applyNumberFormat="1" applyFont="1" applyBorder="1" applyAlignment="1">
      <alignment horizontal="left" vertical="top"/>
    </xf>
    <xf numFmtId="164" fontId="26" fillId="0" borderId="7" xfId="0" applyNumberFormat="1" applyFont="1" applyBorder="1" applyAlignment="1">
      <alignment horizontal="left" vertical="top"/>
    </xf>
    <xf numFmtId="164" fontId="26" fillId="0" borderId="7" xfId="0" applyNumberFormat="1" applyFont="1" applyBorder="1" applyAlignment="1">
      <alignment horizontal="left" vertical="top" wrapText="1"/>
    </xf>
    <xf numFmtId="164" fontId="26" fillId="0" borderId="81" xfId="0" applyNumberFormat="1" applyFont="1" applyBorder="1" applyAlignment="1">
      <alignment horizontal="left" vertical="top" wrapText="1"/>
    </xf>
    <xf numFmtId="164" fontId="26" fillId="0" borderId="65" xfId="0" applyNumberFormat="1" applyFont="1" applyBorder="1" applyAlignment="1">
      <alignment horizontal="left" vertical="top" wrapText="1"/>
    </xf>
    <xf numFmtId="164" fontId="26" fillId="0" borderId="3" xfId="0" applyNumberFormat="1" applyFont="1" applyBorder="1" applyAlignment="1">
      <alignment horizontal="left" vertical="top"/>
    </xf>
    <xf numFmtId="0" fontId="26" fillId="0" borderId="4" xfId="0" applyFont="1" applyBorder="1" applyAlignment="1">
      <alignment horizontal="center" vertical="top" wrapText="1"/>
    </xf>
    <xf numFmtId="14" fontId="26" fillId="0" borderId="0" xfId="0" applyNumberFormat="1" applyFont="1" applyAlignment="1">
      <alignment horizontal="left" vertical="top"/>
    </xf>
    <xf numFmtId="0" fontId="40" fillId="0" borderId="2" xfId="0" applyFont="1" applyBorder="1" applyAlignment="1">
      <alignment vertical="top"/>
    </xf>
    <xf numFmtId="0" fontId="44" fillId="0" borderId="50" xfId="0" applyFont="1" applyBorder="1" applyAlignment="1">
      <alignment vertical="top"/>
    </xf>
    <xf numFmtId="0" fontId="39" fillId="0" borderId="48" xfId="0" applyFont="1" applyBorder="1" applyAlignment="1">
      <alignment vertical="top" wrapText="1"/>
    </xf>
    <xf numFmtId="0" fontId="32" fillId="0" borderId="20" xfId="0" applyFont="1" applyBorder="1" applyAlignment="1">
      <alignment horizontal="center" vertical="top" wrapText="1"/>
    </xf>
    <xf numFmtId="14" fontId="27" fillId="0" borderId="52" xfId="0" applyNumberFormat="1" applyFont="1" applyBorder="1" applyAlignment="1">
      <alignment horizontal="left" vertical="top" wrapText="1"/>
    </xf>
    <xf numFmtId="14" fontId="26" fillId="0" borderId="20" xfId="0" applyNumberFormat="1" applyFont="1" applyBorder="1" applyAlignment="1">
      <alignment horizontal="center" vertical="top"/>
    </xf>
    <xf numFmtId="165" fontId="26" fillId="0" borderId="0" xfId="29" applyNumberFormat="1" applyFont="1" applyFill="1" applyBorder="1" applyAlignment="1">
      <alignment horizontal="right" vertical="top" wrapText="1"/>
    </xf>
    <xf numFmtId="165" fontId="26" fillId="0" borderId="20" xfId="29" applyNumberFormat="1" applyFont="1" applyFill="1" applyBorder="1" applyAlignment="1">
      <alignment horizontal="right" vertical="top" wrapText="1"/>
    </xf>
    <xf numFmtId="165" fontId="26" fillId="0" borderId="45" xfId="29" applyNumberFormat="1" applyFont="1" applyFill="1" applyBorder="1" applyAlignment="1">
      <alignment horizontal="right" vertical="top" wrapText="1"/>
    </xf>
    <xf numFmtId="165" fontId="26" fillId="0" borderId="20" xfId="0" applyNumberFormat="1" applyFont="1" applyBorder="1" applyAlignment="1">
      <alignment horizontal="center" vertical="top"/>
    </xf>
    <xf numFmtId="165" fontId="26" fillId="0" borderId="50" xfId="0" applyNumberFormat="1" applyFont="1" applyBorder="1" applyAlignment="1">
      <alignment horizontal="left" vertical="top" wrapText="1"/>
    </xf>
    <xf numFmtId="0" fontId="26" fillId="0" borderId="87" xfId="0" applyFont="1" applyBorder="1" applyAlignment="1">
      <alignment horizontal="center" vertical="top" wrapText="1"/>
    </xf>
    <xf numFmtId="0" fontId="34" fillId="0" borderId="47" xfId="42" applyFont="1" applyBorder="1" applyAlignment="1">
      <alignment horizontal="left" vertical="top" wrapText="1"/>
    </xf>
    <xf numFmtId="0" fontId="32" fillId="0" borderId="44" xfId="42" applyFont="1" applyBorder="1" applyAlignment="1">
      <alignment horizontal="left" vertical="top" wrapText="1"/>
    </xf>
    <xf numFmtId="0" fontId="34" fillId="0" borderId="52" xfId="42" applyFont="1" applyBorder="1" applyAlignment="1">
      <alignment horizontal="center" vertical="top" wrapText="1"/>
    </xf>
    <xf numFmtId="0" fontId="26" fillId="0" borderId="44" xfId="44" applyFont="1" applyBorder="1" applyAlignment="1">
      <alignment horizontal="left" vertical="top" wrapText="1"/>
    </xf>
    <xf numFmtId="0" fontId="34" fillId="0" borderId="52" xfId="42" applyFont="1" applyBorder="1" applyAlignment="1">
      <alignment horizontal="left" vertical="top" wrapText="1"/>
    </xf>
    <xf numFmtId="0" fontId="26" fillId="0" borderId="2" xfId="0" applyFont="1" applyBorder="1" applyAlignment="1">
      <alignment horizontal="center" vertical="top"/>
    </xf>
    <xf numFmtId="14" fontId="27" fillId="0" borderId="92" xfId="0" applyNumberFormat="1" applyFont="1" applyBorder="1" applyAlignment="1">
      <alignment horizontal="left" vertical="top" wrapText="1"/>
    </xf>
    <xf numFmtId="0" fontId="32" fillId="0" borderId="3" xfId="0" applyFont="1" applyBorder="1" applyAlignment="1">
      <alignment vertical="top"/>
    </xf>
    <xf numFmtId="165" fontId="26" fillId="0" borderId="4" xfId="29" applyNumberFormat="1" applyFont="1" applyFill="1" applyBorder="1" applyAlignment="1">
      <alignment horizontal="right" vertical="top" wrapText="1"/>
    </xf>
    <xf numFmtId="165" fontId="26" fillId="0" borderId="50" xfId="29" applyNumberFormat="1" applyFont="1" applyFill="1" applyBorder="1" applyAlignment="1">
      <alignment horizontal="right" vertical="top" wrapText="1"/>
    </xf>
    <xf numFmtId="14" fontId="26" fillId="0" borderId="0" xfId="0" applyNumberFormat="1" applyFont="1" applyAlignment="1">
      <alignment vertical="top"/>
    </xf>
    <xf numFmtId="165" fontId="26" fillId="0" borderId="6" xfId="29" applyNumberFormat="1" applyFont="1" applyFill="1" applyBorder="1" applyAlignment="1">
      <alignment horizontal="right" vertical="top" wrapText="1"/>
    </xf>
    <xf numFmtId="14" fontId="27" fillId="0" borderId="44" xfId="0" applyNumberFormat="1" applyFont="1" applyBorder="1" applyAlignment="1">
      <alignment horizontal="center" vertical="top" wrapText="1"/>
    </xf>
    <xf numFmtId="14" fontId="26" fillId="0" borderId="47" xfId="0" applyNumberFormat="1" applyFont="1" applyBorder="1" applyAlignment="1">
      <alignment horizontal="center" vertical="top" wrapText="1"/>
    </xf>
    <xf numFmtId="165" fontId="26" fillId="0" borderId="92" xfId="29" applyNumberFormat="1" applyFont="1" applyFill="1" applyBorder="1" applyAlignment="1">
      <alignment horizontal="right" vertical="top" wrapText="1"/>
    </xf>
    <xf numFmtId="165" fontId="26" fillId="0" borderId="44" xfId="29" applyNumberFormat="1" applyFont="1" applyFill="1" applyBorder="1" applyAlignment="1">
      <alignment horizontal="right" wrapText="1"/>
    </xf>
    <xf numFmtId="165" fontId="26" fillId="0" borderId="3" xfId="29" applyNumberFormat="1" applyFont="1" applyFill="1" applyBorder="1" applyAlignment="1">
      <alignment horizontal="right" vertical="top" wrapText="1"/>
    </xf>
    <xf numFmtId="165" fontId="26" fillId="0" borderId="48" xfId="29" applyNumberFormat="1" applyFont="1" applyFill="1" applyBorder="1" applyAlignment="1">
      <alignment horizontal="right" vertical="top" wrapText="1"/>
    </xf>
    <xf numFmtId="165" fontId="26" fillId="0" borderId="51" xfId="29" applyNumberFormat="1" applyFont="1" applyFill="1" applyBorder="1" applyAlignment="1">
      <alignment horizontal="right" vertical="top" wrapText="1"/>
    </xf>
    <xf numFmtId="164" fontId="26" fillId="0" borderId="29" xfId="0" applyNumberFormat="1" applyFont="1" applyBorder="1" applyAlignment="1">
      <alignment horizontal="left" vertical="top" wrapText="1"/>
    </xf>
    <xf numFmtId="164" fontId="26" fillId="0" borderId="30" xfId="0" applyNumberFormat="1" applyFont="1" applyBorder="1" applyAlignment="1">
      <alignment horizontal="left" vertical="top" wrapText="1"/>
    </xf>
    <xf numFmtId="164" fontId="26" fillId="0" borderId="33" xfId="0" applyNumberFormat="1" applyFont="1" applyBorder="1" applyAlignment="1">
      <alignment horizontal="left" vertical="top" wrapText="1"/>
    </xf>
    <xf numFmtId="164" fontId="26" fillId="0" borderId="31" xfId="0" applyNumberFormat="1" applyFont="1" applyBorder="1" applyAlignment="1">
      <alignment horizontal="left" vertical="top"/>
    </xf>
    <xf numFmtId="164" fontId="26" fillId="0" borderId="32" xfId="0" applyNumberFormat="1" applyFont="1" applyBorder="1" applyAlignment="1">
      <alignment horizontal="left" vertical="top"/>
    </xf>
    <xf numFmtId="164" fontId="26" fillId="0" borderId="34" xfId="0" applyNumberFormat="1" applyFont="1" applyBorder="1" applyAlignment="1">
      <alignment horizontal="left" vertical="top"/>
    </xf>
    <xf numFmtId="164" fontId="26" fillId="0" borderId="13" xfId="0" applyNumberFormat="1" applyFont="1" applyBorder="1" applyAlignment="1">
      <alignment horizontal="left" vertical="top" wrapText="1"/>
    </xf>
    <xf numFmtId="164" fontId="26" fillId="0" borderId="15" xfId="0" applyNumberFormat="1" applyFont="1" applyBorder="1" applyAlignment="1">
      <alignment horizontal="left" vertical="top" wrapText="1"/>
    </xf>
    <xf numFmtId="164" fontId="26" fillId="0" borderId="53" xfId="0" applyNumberFormat="1" applyFont="1" applyBorder="1" applyAlignment="1">
      <alignment horizontal="left" vertical="top" wrapText="1"/>
    </xf>
    <xf numFmtId="164" fontId="26" fillId="0" borderId="57" xfId="0" applyNumberFormat="1" applyFont="1" applyBorder="1" applyAlignment="1">
      <alignment horizontal="left" vertical="top" wrapText="1"/>
    </xf>
    <xf numFmtId="164" fontId="26" fillId="0" borderId="62" xfId="0" applyNumberFormat="1" applyFont="1" applyBorder="1" applyAlignment="1">
      <alignment horizontal="left" vertical="top" wrapText="1"/>
    </xf>
    <xf numFmtId="164" fontId="26" fillId="0" borderId="64" xfId="0" applyNumberFormat="1" applyFont="1" applyBorder="1" applyAlignment="1">
      <alignment horizontal="left" vertical="top" wrapText="1"/>
    </xf>
    <xf numFmtId="14" fontId="26" fillId="0" borderId="58" xfId="0" applyNumberFormat="1" applyFont="1" applyBorder="1" applyAlignment="1">
      <alignment horizontal="left" vertical="top"/>
    </xf>
    <xf numFmtId="14" fontId="26" fillId="0" borderId="15" xfId="0" applyNumberFormat="1" applyFont="1" applyBorder="1" applyAlignment="1">
      <alignment horizontal="left" vertical="top"/>
    </xf>
    <xf numFmtId="14" fontId="26" fillId="0" borderId="65" xfId="0" applyNumberFormat="1" applyFont="1" applyBorder="1" applyAlignment="1">
      <alignment horizontal="left" vertical="top"/>
    </xf>
    <xf numFmtId="14" fontId="26" fillId="0" borderId="44" xfId="0" applyNumberFormat="1" applyFont="1" applyBorder="1" applyAlignment="1">
      <alignment horizontal="left" vertical="top"/>
    </xf>
    <xf numFmtId="0" fontId="26" fillId="0" borderId="59" xfId="0" applyFont="1" applyBorder="1" applyAlignment="1">
      <alignment horizontal="center" vertical="top"/>
    </xf>
    <xf numFmtId="0" fontId="26" fillId="0" borderId="44" xfId="0" applyFont="1" applyBorder="1" applyAlignment="1">
      <alignment horizontal="center" vertical="top"/>
    </xf>
    <xf numFmtId="0" fontId="26" fillId="0" borderId="66" xfId="0" applyFont="1" applyBorder="1" applyAlignment="1">
      <alignment horizontal="center" vertical="top"/>
    </xf>
    <xf numFmtId="14" fontId="26" fillId="0" borderId="60" xfId="0" applyNumberFormat="1" applyFont="1" applyBorder="1" applyAlignment="1">
      <alignment horizontal="center" vertical="top"/>
    </xf>
    <xf numFmtId="14" fontId="26" fillId="0" borderId="10" xfId="0" applyNumberFormat="1" applyFont="1" applyBorder="1" applyAlignment="1">
      <alignment horizontal="center" vertical="top"/>
    </xf>
    <xf numFmtId="14" fontId="26" fillId="0" borderId="67" xfId="0" applyNumberFormat="1" applyFont="1" applyBorder="1" applyAlignment="1">
      <alignment horizontal="center" vertical="top"/>
    </xf>
    <xf numFmtId="165" fontId="26" fillId="0" borderId="80" xfId="0" applyNumberFormat="1" applyFont="1" applyBorder="1" applyAlignment="1">
      <alignment horizontal="right" vertical="top"/>
    </xf>
    <xf numFmtId="165" fontId="26" fillId="0" borderId="2" xfId="0" applyNumberFormat="1" applyFont="1" applyBorder="1" applyAlignment="1">
      <alignment horizontal="right" vertical="top"/>
    </xf>
    <xf numFmtId="165" fontId="26" fillId="0" borderId="81" xfId="0" applyNumberFormat="1" applyFont="1" applyBorder="1" applyAlignment="1">
      <alignment horizontal="right" vertical="top"/>
    </xf>
    <xf numFmtId="165" fontId="26" fillId="0" borderId="61" xfId="0" applyNumberFormat="1" applyFont="1" applyBorder="1" applyAlignment="1">
      <alignment horizontal="right" vertical="top"/>
    </xf>
    <xf numFmtId="165" fontId="26" fillId="0" borderId="4" xfId="0" applyNumberFormat="1" applyFont="1" applyBorder="1" applyAlignment="1">
      <alignment horizontal="right" vertical="top"/>
    </xf>
    <xf numFmtId="165" fontId="26" fillId="0" borderId="68" xfId="0" applyNumberFormat="1" applyFont="1" applyBorder="1" applyAlignment="1">
      <alignment horizontal="right" vertical="top"/>
    </xf>
    <xf numFmtId="164" fontId="26" fillId="0" borderId="58" xfId="0" applyNumberFormat="1" applyFont="1" applyBorder="1" applyAlignment="1">
      <alignment horizontal="center" vertical="top"/>
    </xf>
    <xf numFmtId="164" fontId="26" fillId="0" borderId="15" xfId="0" applyNumberFormat="1" applyFont="1" applyBorder="1" applyAlignment="1">
      <alignment horizontal="center" vertical="top"/>
    </xf>
    <xf numFmtId="164" fontId="26" fillId="0" borderId="65" xfId="0" applyNumberFormat="1" applyFont="1" applyBorder="1" applyAlignment="1">
      <alignment horizontal="center" vertical="top"/>
    </xf>
    <xf numFmtId="0" fontId="26" fillId="0" borderId="4" xfId="0" applyFont="1" applyBorder="1" applyAlignment="1">
      <alignment horizontal="left" vertical="top"/>
    </xf>
    <xf numFmtId="164" fontId="26" fillId="0" borderId="5" xfId="0" applyNumberFormat="1" applyFont="1" applyBorder="1" applyAlignment="1">
      <alignment horizontal="left" vertical="top"/>
    </xf>
    <xf numFmtId="164" fontId="26" fillId="0" borderId="4" xfId="0" applyNumberFormat="1" applyFont="1" applyBorder="1" applyAlignment="1">
      <alignment horizontal="left" vertical="top"/>
    </xf>
    <xf numFmtId="165" fontId="26" fillId="0" borderId="44" xfId="0" applyNumberFormat="1" applyFont="1" applyBorder="1" applyAlignment="1">
      <alignment horizontal="right" vertical="top"/>
    </xf>
    <xf numFmtId="165" fontId="26" fillId="0" borderId="47" xfId="0" applyNumberFormat="1" applyFont="1" applyBorder="1" applyAlignment="1">
      <alignment horizontal="right" vertical="top"/>
    </xf>
    <xf numFmtId="0" fontId="26" fillId="0" borderId="44" xfId="0" applyFont="1" applyBorder="1" applyAlignment="1">
      <alignment horizontal="left" vertical="top"/>
    </xf>
    <xf numFmtId="165" fontId="26" fillId="0" borderId="48" xfId="0" applyNumberFormat="1" applyFont="1" applyBorder="1" applyAlignment="1">
      <alignment horizontal="right" vertical="top"/>
    </xf>
    <xf numFmtId="165" fontId="26" fillId="0" borderId="49" xfId="0" applyNumberFormat="1" applyFont="1" applyBorder="1" applyAlignment="1">
      <alignment horizontal="right" vertical="top"/>
    </xf>
    <xf numFmtId="0" fontId="26" fillId="0" borderId="44" xfId="0" applyFont="1" applyBorder="1" applyAlignment="1">
      <alignment horizontal="left" vertical="top" wrapText="1"/>
    </xf>
    <xf numFmtId="0" fontId="32" fillId="0" borderId="44" xfId="0" applyFont="1" applyBorder="1" applyAlignment="1">
      <alignment horizontal="left" vertical="top" wrapText="1"/>
    </xf>
    <xf numFmtId="14" fontId="27" fillId="0" borderId="44" xfId="0" applyNumberFormat="1" applyFont="1" applyBorder="1" applyAlignment="1">
      <alignment horizontal="left" vertical="top" wrapText="1"/>
    </xf>
    <xf numFmtId="14" fontId="27" fillId="0" borderId="47" xfId="0" applyNumberFormat="1" applyFont="1" applyBorder="1" applyAlignment="1">
      <alignment horizontal="left" vertical="top" wrapText="1"/>
    </xf>
    <xf numFmtId="0" fontId="26" fillId="0" borderId="55" xfId="0" applyFont="1" applyBorder="1" applyAlignment="1">
      <alignment horizontal="center" vertical="top"/>
    </xf>
    <xf numFmtId="14" fontId="26" fillId="0" borderId="44" xfId="0" applyNumberFormat="1" applyFont="1" applyBorder="1" applyAlignment="1">
      <alignment horizontal="center" vertical="top"/>
    </xf>
    <xf numFmtId="0" fontId="26" fillId="0" borderId="44" xfId="0" applyFont="1" applyBorder="1" applyAlignment="1">
      <alignment horizontal="center" vertical="top" wrapText="1"/>
    </xf>
    <xf numFmtId="164" fontId="26" fillId="0" borderId="44" xfId="0" applyNumberFormat="1" applyFont="1" applyBorder="1" applyAlignment="1">
      <alignment horizontal="left" vertical="top"/>
    </xf>
    <xf numFmtId="0" fontId="26" fillId="0" borderId="55" xfId="0" applyFont="1" applyBorder="1" applyAlignment="1">
      <alignment horizontal="left" vertical="top"/>
    </xf>
    <xf numFmtId="0" fontId="26" fillId="0" borderId="55" xfId="0" applyFont="1" applyBorder="1" applyAlignment="1">
      <alignment horizontal="left" vertical="top" wrapText="1"/>
    </xf>
    <xf numFmtId="14" fontId="26" fillId="0" borderId="47" xfId="0" applyNumberFormat="1" applyFont="1" applyBorder="1" applyAlignment="1">
      <alignment horizontal="left" vertical="top"/>
    </xf>
    <xf numFmtId="14" fontId="26" fillId="0" borderId="55" xfId="0" applyNumberFormat="1" applyFont="1" applyBorder="1" applyAlignment="1">
      <alignment horizontal="left" vertical="top"/>
    </xf>
    <xf numFmtId="0" fontId="26" fillId="0" borderId="52" xfId="0" applyFont="1" applyBorder="1" applyAlignment="1">
      <alignment horizontal="left" vertical="top"/>
    </xf>
    <xf numFmtId="0" fontId="26" fillId="0" borderId="79" xfId="0" applyFont="1" applyBorder="1" applyAlignment="1">
      <alignment horizontal="left" vertical="top"/>
    </xf>
    <xf numFmtId="14" fontId="26" fillId="0" borderId="44" xfId="0" applyNumberFormat="1" applyFont="1" applyBorder="1" applyAlignment="1">
      <alignment horizontal="right" vertical="top"/>
    </xf>
    <xf numFmtId="0" fontId="26" fillId="0" borderId="47" xfId="0" applyFont="1" applyBorder="1" applyAlignment="1">
      <alignment horizontal="left" vertical="top" wrapText="1"/>
    </xf>
    <xf numFmtId="165" fontId="26" fillId="0" borderId="52" xfId="0" applyNumberFormat="1" applyFont="1" applyBorder="1" applyAlignment="1">
      <alignment horizontal="right" vertical="top"/>
    </xf>
    <xf numFmtId="165" fontId="26" fillId="0" borderId="79" xfId="0" applyNumberFormat="1" applyFont="1" applyBorder="1" applyAlignment="1">
      <alignment horizontal="right" vertical="top"/>
    </xf>
    <xf numFmtId="0" fontId="26" fillId="0" borderId="56" xfId="0" applyFont="1" applyBorder="1" applyAlignment="1">
      <alignment horizontal="left" vertical="top"/>
    </xf>
    <xf numFmtId="0" fontId="26" fillId="0" borderId="55" xfId="0" applyFont="1" applyBorder="1" applyAlignment="1">
      <alignment vertical="top"/>
    </xf>
    <xf numFmtId="0" fontId="26" fillId="0" borderId="44" xfId="0" applyFont="1" applyBorder="1" applyAlignment="1">
      <alignment vertical="top"/>
    </xf>
    <xf numFmtId="14" fontId="26" fillId="33" borderId="59" xfId="0" applyNumberFormat="1" applyFont="1" applyFill="1" applyBorder="1" applyAlignment="1">
      <alignment horizontal="left" vertical="top"/>
    </xf>
    <xf numFmtId="14" fontId="26" fillId="33" borderId="44" xfId="0" applyNumberFormat="1" applyFont="1" applyFill="1" applyBorder="1" applyAlignment="1">
      <alignment horizontal="left" vertical="top"/>
    </xf>
    <xf numFmtId="14" fontId="26" fillId="33" borderId="66" xfId="0" applyNumberFormat="1" applyFont="1" applyFill="1" applyBorder="1" applyAlignment="1">
      <alignment horizontal="left" vertical="top"/>
    </xf>
    <xf numFmtId="164" fontId="26" fillId="0" borderId="59" xfId="0" applyNumberFormat="1" applyFont="1" applyBorder="1" applyAlignment="1">
      <alignment horizontal="left" vertical="top"/>
    </xf>
    <xf numFmtId="164" fontId="26" fillId="0" borderId="66" xfId="0" applyNumberFormat="1" applyFont="1" applyBorder="1" applyAlignment="1">
      <alignment horizontal="left" vertical="top"/>
    </xf>
    <xf numFmtId="0" fontId="26" fillId="0" borderId="7" xfId="0" applyFont="1" applyBorder="1" applyAlignment="1">
      <alignment horizontal="left" vertical="top"/>
    </xf>
    <xf numFmtId="0" fontId="32" fillId="0" borderId="4" xfId="0" applyFont="1" applyBorder="1" applyAlignment="1">
      <alignment horizontal="left" vertical="top" wrapText="1"/>
    </xf>
    <xf numFmtId="0" fontId="32" fillId="0" borderId="7" xfId="0" applyFont="1" applyBorder="1" applyAlignment="1">
      <alignment horizontal="left" vertical="top" wrapText="1"/>
    </xf>
    <xf numFmtId="0" fontId="26" fillId="0" borderId="79" xfId="0" applyFont="1" applyBorder="1" applyAlignment="1">
      <alignment horizontal="left"/>
    </xf>
    <xf numFmtId="0" fontId="26" fillId="0" borderId="46" xfId="0" applyFont="1" applyBorder="1" applyAlignment="1">
      <alignment horizontal="left"/>
    </xf>
    <xf numFmtId="14" fontId="26" fillId="0" borderId="44" xfId="0" applyNumberFormat="1" applyFont="1" applyBorder="1" applyAlignment="1">
      <alignment horizontal="left"/>
    </xf>
    <xf numFmtId="0" fontId="26" fillId="0" borderId="55" xfId="0" applyFont="1" applyBorder="1" applyAlignment="1">
      <alignment horizontal="left" wrapText="1"/>
    </xf>
    <xf numFmtId="0" fontId="26" fillId="0" borderId="44" xfId="0" applyFont="1" applyBorder="1" applyAlignment="1">
      <alignment horizontal="left" wrapText="1"/>
    </xf>
    <xf numFmtId="14" fontId="26" fillId="0" borderId="55" xfId="0" applyNumberFormat="1" applyFont="1" applyBorder="1" applyAlignment="1">
      <alignment horizontal="left"/>
    </xf>
    <xf numFmtId="14" fontId="26" fillId="0" borderId="44" xfId="0" applyNumberFormat="1" applyFont="1" applyBorder="1" applyAlignment="1">
      <alignment horizontal="center"/>
    </xf>
    <xf numFmtId="0" fontId="26" fillId="0" borderId="79" xfId="0" applyFont="1" applyBorder="1" applyAlignment="1">
      <alignment horizontal="left" wrapText="1"/>
    </xf>
    <xf numFmtId="0" fontId="26" fillId="0" borderId="46" xfId="0" applyFont="1" applyBorder="1" applyAlignment="1">
      <alignment horizontal="left" wrapText="1"/>
    </xf>
    <xf numFmtId="165" fontId="26" fillId="0" borderId="44" xfId="0" applyNumberFormat="1" applyFont="1" applyBorder="1" applyAlignment="1">
      <alignment horizontal="right"/>
    </xf>
    <xf numFmtId="0" fontId="32" fillId="0" borderId="44" xfId="0" applyFont="1" applyBorder="1" applyAlignment="1">
      <alignment horizontal="center"/>
    </xf>
    <xf numFmtId="0" fontId="26" fillId="0" borderId="44" xfId="0" applyFont="1" applyBorder="1" applyAlignment="1">
      <alignment horizontal="left"/>
    </xf>
    <xf numFmtId="0" fontId="26" fillId="0" borderId="55" xfId="0" applyFont="1" applyBorder="1" applyAlignment="1">
      <alignment horizontal="left"/>
    </xf>
    <xf numFmtId="0" fontId="26" fillId="0" borderId="79" xfId="0" applyFont="1" applyBorder="1" applyAlignment="1">
      <alignment horizontal="center"/>
    </xf>
    <xf numFmtId="0" fontId="26" fillId="0" borderId="46" xfId="0" applyFont="1" applyBorder="1" applyAlignment="1">
      <alignment horizontal="center"/>
    </xf>
    <xf numFmtId="0" fontId="32" fillId="0" borderId="44" xfId="0" applyFont="1" applyBorder="1" applyAlignment="1">
      <alignment horizontal="left" wrapText="1"/>
    </xf>
    <xf numFmtId="0" fontId="26" fillId="0" borderId="48" xfId="0" applyFont="1" applyBorder="1" applyAlignment="1">
      <alignment horizontal="left"/>
    </xf>
    <xf numFmtId="0" fontId="26" fillId="0" borderId="56" xfId="0" applyFont="1" applyBorder="1" applyAlignment="1">
      <alignment horizontal="left"/>
    </xf>
    <xf numFmtId="0" fontId="26" fillId="0" borderId="49" xfId="0" applyFont="1" applyBorder="1" applyAlignment="1">
      <alignment horizontal="left"/>
    </xf>
    <xf numFmtId="0" fontId="26" fillId="0" borderId="47" xfId="0" applyFont="1" applyBorder="1" applyAlignment="1">
      <alignment horizontal="left"/>
    </xf>
    <xf numFmtId="0" fontId="26" fillId="0" borderId="56" xfId="0" applyFont="1" applyBorder="1" applyAlignment="1">
      <alignment horizontal="left" wrapText="1"/>
    </xf>
    <xf numFmtId="14" fontId="26" fillId="0" borderId="56" xfId="0" applyNumberFormat="1" applyFont="1" applyBorder="1" applyAlignment="1">
      <alignment horizontal="left" wrapText="1"/>
    </xf>
    <xf numFmtId="0" fontId="26" fillId="0" borderId="46" xfId="0" applyFont="1" applyBorder="1" applyAlignment="1">
      <alignment wrapText="1"/>
    </xf>
    <xf numFmtId="14" fontId="26" fillId="0" borderId="44" xfId="0" applyNumberFormat="1" applyFont="1" applyBorder="1" applyAlignment="1">
      <alignment horizontal="left" wrapText="1"/>
    </xf>
    <xf numFmtId="14" fontId="26" fillId="0" borderId="44" xfId="0" applyNumberFormat="1" applyFont="1" applyBorder="1" applyAlignment="1">
      <alignment horizontal="center" wrapText="1"/>
    </xf>
    <xf numFmtId="164" fontId="26" fillId="0" borderId="44" xfId="0" applyNumberFormat="1" applyFont="1" applyBorder="1" applyAlignment="1">
      <alignment horizontal="right" wrapText="1"/>
    </xf>
    <xf numFmtId="0" fontId="32" fillId="0" borderId="44" xfId="0" applyFont="1" applyBorder="1" applyAlignment="1">
      <alignment horizontal="center" wrapText="1"/>
    </xf>
    <xf numFmtId="0" fontId="5" fillId="0" borderId="44" xfId="0" applyFont="1" applyBorder="1" applyAlignment="1">
      <alignment horizontal="left" vertical="top"/>
    </xf>
    <xf numFmtId="0" fontId="5" fillId="0" borderId="47" xfId="0" applyFont="1" applyBorder="1" applyAlignment="1">
      <alignment horizontal="left" vertical="top"/>
    </xf>
    <xf numFmtId="0" fontId="32" fillId="0" borderId="47" xfId="0" applyFont="1" applyBorder="1" applyAlignment="1">
      <alignment horizontal="left" vertical="top" wrapText="1"/>
    </xf>
    <xf numFmtId="0" fontId="32" fillId="0" borderId="44" xfId="0" applyFont="1" applyBorder="1" applyAlignment="1">
      <alignment horizontal="left" vertical="top"/>
    </xf>
    <xf numFmtId="0" fontId="32" fillId="0" borderId="47" xfId="0" applyFont="1" applyBorder="1" applyAlignment="1">
      <alignment horizontal="left" vertical="top"/>
    </xf>
    <xf numFmtId="14" fontId="32" fillId="0" borderId="44" xfId="0" applyNumberFormat="1" applyFont="1" applyBorder="1" applyAlignment="1">
      <alignment horizontal="left" vertical="top"/>
    </xf>
    <xf numFmtId="14" fontId="32" fillId="0" borderId="47" xfId="0" applyNumberFormat="1" applyFont="1" applyBorder="1" applyAlignment="1">
      <alignment horizontal="left" vertical="top"/>
    </xf>
    <xf numFmtId="14" fontId="32" fillId="0" borderId="44" xfId="0" applyNumberFormat="1" applyFont="1" applyBorder="1" applyAlignment="1">
      <alignment horizontal="left" vertical="top" wrapText="1"/>
    </xf>
    <xf numFmtId="14" fontId="32" fillId="0" borderId="47" xfId="0" applyNumberFormat="1" applyFont="1" applyBorder="1" applyAlignment="1">
      <alignment horizontal="left" vertical="top" wrapText="1"/>
    </xf>
    <xf numFmtId="0" fontId="26" fillId="0" borderId="46" xfId="0" applyFont="1" applyBorder="1" applyAlignment="1">
      <alignment horizontal="center" vertical="top"/>
    </xf>
    <xf numFmtId="165" fontId="26" fillId="0" borderId="46" xfId="0" applyNumberFormat="1" applyFont="1" applyBorder="1" applyAlignment="1">
      <alignment horizontal="right" vertical="top"/>
    </xf>
    <xf numFmtId="0" fontId="32" fillId="0" borderId="56" xfId="0" applyFont="1" applyBorder="1" applyAlignment="1">
      <alignment horizontal="left" vertical="top"/>
    </xf>
    <xf numFmtId="0" fontId="26" fillId="0" borderId="2" xfId="0" applyFont="1" applyFill="1" applyBorder="1" applyAlignment="1">
      <alignment horizontal="left" vertical="top" wrapText="1"/>
    </xf>
    <xf numFmtId="0" fontId="26" fillId="0" borderId="6" xfId="0" applyFont="1" applyFill="1" applyBorder="1" applyAlignment="1">
      <alignment horizontal="center" vertical="top" wrapText="1"/>
    </xf>
    <xf numFmtId="0" fontId="26" fillId="0" borderId="18"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44" xfId="0" applyFont="1" applyFill="1" applyBorder="1" applyAlignment="1">
      <alignment horizontal="left" vertical="top" wrapText="1"/>
    </xf>
    <xf numFmtId="0" fontId="26" fillId="0" borderId="44" xfId="0" applyFont="1" applyFill="1" applyBorder="1" applyAlignment="1">
      <alignment horizontal="left" vertical="top"/>
    </xf>
    <xf numFmtId="0" fontId="26" fillId="0" borderId="2" xfId="0" applyFont="1" applyFill="1" applyBorder="1" applyAlignment="1">
      <alignment horizontal="left" vertical="top"/>
    </xf>
    <xf numFmtId="14" fontId="26" fillId="0" borderId="2" xfId="0" applyNumberFormat="1" applyFont="1" applyFill="1" applyBorder="1" applyAlignment="1">
      <alignment horizontal="center" vertical="top" wrapText="1"/>
    </xf>
    <xf numFmtId="14" fontId="26" fillId="0" borderId="2" xfId="0" applyNumberFormat="1" applyFont="1" applyFill="1" applyBorder="1" applyAlignment="1">
      <alignment horizontal="left" vertical="top" wrapText="1"/>
    </xf>
    <xf numFmtId="165" fontId="26" fillId="0" borderId="2" xfId="0" applyNumberFormat="1" applyFont="1" applyFill="1" applyBorder="1" applyAlignment="1">
      <alignment horizontal="right" vertical="top"/>
    </xf>
    <xf numFmtId="0" fontId="26" fillId="0" borderId="6" xfId="0" applyFont="1" applyFill="1" applyBorder="1" applyAlignment="1">
      <alignment horizontal="center" vertical="top"/>
    </xf>
    <xf numFmtId="0" fontId="26" fillId="0" borderId="18" xfId="0" applyFont="1" applyFill="1" applyBorder="1" applyAlignment="1">
      <alignment horizontal="left" vertical="top"/>
    </xf>
    <xf numFmtId="0" fontId="26" fillId="0" borderId="45" xfId="0" applyFont="1" applyFill="1" applyBorder="1" applyAlignment="1">
      <alignment horizontal="left" vertical="top" wrapText="1"/>
    </xf>
    <xf numFmtId="14" fontId="26" fillId="0" borderId="2" xfId="0" applyNumberFormat="1" applyFont="1" applyFill="1" applyBorder="1" applyAlignment="1">
      <alignment horizontal="center" vertical="top"/>
    </xf>
    <xf numFmtId="0" fontId="26" fillId="0" borderId="2" xfId="0" applyFont="1" applyFill="1" applyBorder="1" applyAlignment="1">
      <alignment horizontal="center" vertical="top"/>
    </xf>
    <xf numFmtId="0" fontId="26" fillId="0" borderId="6" xfId="0" applyFont="1" applyFill="1" applyBorder="1" applyAlignment="1">
      <alignment vertical="top" wrapText="1"/>
    </xf>
    <xf numFmtId="0" fontId="26" fillId="0" borderId="3" xfId="0" applyFont="1" applyFill="1" applyBorder="1" applyAlignment="1">
      <alignment horizontal="left" vertical="top" wrapText="1"/>
    </xf>
    <xf numFmtId="0" fontId="26" fillId="0" borderId="0" xfId="0" applyFont="1" applyFill="1" applyAlignment="1">
      <alignment horizontal="left" vertical="top" wrapText="1"/>
    </xf>
    <xf numFmtId="0" fontId="26" fillId="0" borderId="19" xfId="0" applyFont="1" applyFill="1" applyBorder="1" applyAlignment="1">
      <alignment horizontal="left" vertical="top" wrapText="1"/>
    </xf>
    <xf numFmtId="0" fontId="26" fillId="0" borderId="2" xfId="0" applyFont="1" applyFill="1" applyBorder="1" applyAlignment="1">
      <alignment horizontal="center" vertical="top" wrapText="1"/>
    </xf>
    <xf numFmtId="0" fontId="26" fillId="0" borderId="55" xfId="0" applyFont="1" applyFill="1" applyBorder="1" applyAlignment="1">
      <alignment horizontal="left" vertical="top" wrapText="1"/>
    </xf>
    <xf numFmtId="0" fontId="26" fillId="0" borderId="2" xfId="0" applyFont="1" applyFill="1" applyBorder="1" applyAlignment="1">
      <alignment vertical="top"/>
    </xf>
    <xf numFmtId="0" fontId="26" fillId="0" borderId="2" xfId="0" applyFont="1" applyFill="1" applyBorder="1" applyAlignment="1">
      <alignment vertical="top" wrapText="1"/>
    </xf>
    <xf numFmtId="165" fontId="26" fillId="0" borderId="2" xfId="28" applyNumberFormat="1" applyFont="1" applyFill="1" applyBorder="1" applyAlignment="1">
      <alignment horizontal="right" vertical="top" wrapText="1"/>
    </xf>
    <xf numFmtId="14" fontId="26" fillId="0" borderId="2" xfId="0" applyNumberFormat="1" applyFont="1" applyFill="1" applyBorder="1" applyAlignment="1">
      <alignment vertical="top"/>
    </xf>
    <xf numFmtId="165" fontId="26" fillId="0" borderId="2" xfId="0" applyNumberFormat="1" applyFont="1" applyFill="1" applyBorder="1" applyAlignment="1">
      <alignment horizontal="right" vertical="top" wrapText="1"/>
    </xf>
    <xf numFmtId="0" fontId="26" fillId="0" borderId="95" xfId="0" applyFont="1" applyFill="1" applyBorder="1" applyAlignment="1">
      <alignment horizontal="center" vertical="top" wrapText="1"/>
    </xf>
    <xf numFmtId="0" fontId="26" fillId="0" borderId="47" xfId="0" applyFont="1" applyFill="1" applyBorder="1" applyAlignment="1">
      <alignment horizontal="center" vertical="top" wrapText="1"/>
    </xf>
    <xf numFmtId="0" fontId="26" fillId="0" borderId="47" xfId="0" applyFont="1" applyFill="1" applyBorder="1" applyAlignment="1">
      <alignment horizontal="left" vertical="top" wrapText="1"/>
    </xf>
    <xf numFmtId="0" fontId="26" fillId="0" borderId="20" xfId="0" applyFont="1" applyFill="1" applyBorder="1" applyAlignment="1">
      <alignment horizontal="left" vertical="top" wrapText="1"/>
    </xf>
    <xf numFmtId="14" fontId="26" fillId="0" borderId="20" xfId="0" applyNumberFormat="1" applyFont="1" applyFill="1" applyBorder="1" applyAlignment="1">
      <alignment horizontal="center" vertical="top" wrapText="1"/>
    </xf>
    <xf numFmtId="0" fontId="26" fillId="0" borderId="44" xfId="0" applyFont="1" applyFill="1" applyBorder="1" applyAlignment="1">
      <alignment horizontal="center" vertical="top" wrapText="1"/>
    </xf>
    <xf numFmtId="165" fontId="26" fillId="0" borderId="20" xfId="0" applyNumberFormat="1" applyFont="1" applyFill="1" applyBorder="1" applyAlignment="1">
      <alignment horizontal="right" vertical="top" wrapText="1"/>
    </xf>
    <xf numFmtId="0" fontId="26" fillId="0" borderId="45" xfId="0" applyFont="1" applyFill="1" applyBorder="1" applyAlignment="1">
      <alignment horizontal="center" vertical="top" wrapText="1"/>
    </xf>
    <xf numFmtId="0" fontId="26" fillId="0" borderId="10"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0" xfId="0" applyFont="1" applyFill="1" applyBorder="1" applyAlignment="1">
      <alignment horizontal="left" vertical="top"/>
    </xf>
    <xf numFmtId="165" fontId="26" fillId="0" borderId="20" xfId="0" applyNumberFormat="1" applyFont="1" applyFill="1" applyBorder="1" applyAlignment="1">
      <alignment horizontal="right" vertical="top"/>
    </xf>
    <xf numFmtId="0" fontId="26" fillId="0" borderId="45" xfId="0" applyFont="1" applyFill="1" applyBorder="1" applyAlignment="1">
      <alignment horizontal="center" vertical="top"/>
    </xf>
    <xf numFmtId="0" fontId="26" fillId="0" borderId="54" xfId="0" applyFont="1" applyFill="1" applyBorder="1" applyAlignment="1">
      <alignment horizontal="left" vertical="top" wrapText="1"/>
    </xf>
    <xf numFmtId="14" fontId="26" fillId="0" borderId="95" xfId="0" applyNumberFormat="1" applyFont="1" applyFill="1" applyBorder="1" applyAlignment="1">
      <alignment horizontal="center" vertical="top" wrapText="1"/>
    </xf>
    <xf numFmtId="14" fontId="26" fillId="0" borderId="19" xfId="0" applyNumberFormat="1" applyFont="1" applyFill="1" applyBorder="1" applyAlignment="1">
      <alignment horizontal="left" vertical="top" wrapText="1"/>
    </xf>
    <xf numFmtId="14" fontId="26" fillId="0" borderId="47" xfId="0" applyNumberFormat="1" applyFont="1" applyFill="1" applyBorder="1" applyAlignment="1">
      <alignment horizontal="center" vertical="top" wrapText="1"/>
    </xf>
    <xf numFmtId="14" fontId="26" fillId="0" borderId="47" xfId="0" applyNumberFormat="1" applyFont="1" applyFill="1" applyBorder="1" applyAlignment="1">
      <alignment horizontal="left" vertical="top" wrapText="1"/>
    </xf>
    <xf numFmtId="0" fontId="26" fillId="0" borderId="79" xfId="0" applyFont="1" applyFill="1" applyBorder="1" applyAlignment="1">
      <alignment horizontal="left" wrapText="1"/>
    </xf>
    <xf numFmtId="0" fontId="26" fillId="0" borderId="44" xfId="0" applyFont="1" applyFill="1" applyBorder="1" applyAlignment="1">
      <alignment horizontal="left" wrapText="1"/>
    </xf>
    <xf numFmtId="14" fontId="26" fillId="0" borderId="44" xfId="0" applyNumberFormat="1" applyFont="1" applyFill="1" applyBorder="1" applyAlignment="1">
      <alignment horizontal="left" wrapText="1"/>
    </xf>
    <xf numFmtId="14" fontId="26" fillId="0" borderId="44" xfId="0" applyNumberFormat="1" applyFont="1" applyFill="1" applyBorder="1" applyAlignment="1">
      <alignment horizontal="center" wrapText="1"/>
    </xf>
    <xf numFmtId="0" fontId="26" fillId="0" borderId="55" xfId="0" applyFont="1" applyFill="1" applyBorder="1" applyAlignment="1">
      <alignment horizontal="center" wrapText="1"/>
    </xf>
    <xf numFmtId="0" fontId="26" fillId="0" borderId="55" xfId="0" applyFont="1" applyFill="1" applyBorder="1" applyAlignment="1">
      <alignment horizontal="left" wrapText="1"/>
    </xf>
    <xf numFmtId="0" fontId="26" fillId="0" borderId="79" xfId="0" applyFont="1" applyFill="1" applyBorder="1" applyAlignment="1">
      <alignment horizontal="left" vertical="top" wrapText="1"/>
    </xf>
    <xf numFmtId="14" fontId="26" fillId="0" borderId="44" xfId="0" applyNumberFormat="1" applyFont="1" applyFill="1" applyBorder="1" applyAlignment="1">
      <alignment horizontal="center" vertical="top" wrapText="1"/>
    </xf>
    <xf numFmtId="0" fontId="26" fillId="0" borderId="55" xfId="0" applyFont="1" applyFill="1" applyBorder="1" applyAlignment="1">
      <alignment horizontal="center" vertical="top" wrapText="1"/>
    </xf>
    <xf numFmtId="14" fontId="26" fillId="0" borderId="6" xfId="0" applyNumberFormat="1" applyFont="1" applyFill="1" applyBorder="1" applyAlignment="1">
      <alignment horizontal="center" vertical="top" wrapText="1"/>
    </xf>
    <xf numFmtId="0" fontId="26" fillId="0" borderId="52" xfId="0" applyFont="1" applyFill="1" applyBorder="1" applyAlignment="1">
      <alignment horizontal="left" vertical="top" wrapText="1"/>
    </xf>
    <xf numFmtId="165" fontId="26" fillId="0" borderId="6" xfId="0" applyNumberFormat="1" applyFont="1" applyFill="1" applyBorder="1" applyAlignment="1">
      <alignment horizontal="right" vertical="top"/>
    </xf>
    <xf numFmtId="0" fontId="26" fillId="0" borderId="44" xfId="0" applyFont="1" applyFill="1" applyBorder="1" applyAlignment="1">
      <alignment horizontal="center" vertical="top"/>
    </xf>
    <xf numFmtId="0" fontId="26" fillId="0" borderId="44" xfId="0" applyFont="1" applyFill="1" applyBorder="1" applyAlignment="1">
      <alignment vertical="top"/>
    </xf>
    <xf numFmtId="0" fontId="26" fillId="0" borderId="44" xfId="0" applyFont="1" applyFill="1" applyBorder="1" applyAlignment="1">
      <alignment vertical="top" wrapText="1"/>
    </xf>
    <xf numFmtId="0" fontId="26" fillId="0" borderId="2" xfId="0" applyFont="1" applyFill="1" applyBorder="1" applyAlignment="1">
      <alignment horizontal="left" wrapText="1"/>
    </xf>
    <xf numFmtId="0" fontId="26" fillId="0" borderId="2" xfId="0" applyFont="1" applyFill="1" applyBorder="1" applyAlignment="1">
      <alignment horizontal="center" wrapText="1"/>
    </xf>
    <xf numFmtId="0" fontId="26" fillId="0" borderId="6" xfId="0" applyFont="1" applyFill="1" applyBorder="1" applyAlignment="1">
      <alignment wrapText="1"/>
    </xf>
    <xf numFmtId="0" fontId="26" fillId="0" borderId="54" xfId="0" applyFont="1" applyFill="1" applyBorder="1" applyAlignment="1">
      <alignment horizontal="left" wrapText="1"/>
    </xf>
    <xf numFmtId="0" fontId="26" fillId="0" borderId="20" xfId="0" applyFont="1" applyFill="1" applyBorder="1" applyAlignment="1">
      <alignment horizontal="left" wrapText="1"/>
    </xf>
    <xf numFmtId="0" fontId="26" fillId="0" borderId="3" xfId="0" applyFont="1" applyFill="1" applyBorder="1" applyAlignment="1">
      <alignment horizontal="left" vertical="top"/>
    </xf>
    <xf numFmtId="14" fontId="26" fillId="0" borderId="2" xfId="0" applyNumberFormat="1" applyFont="1" applyFill="1" applyBorder="1" applyAlignment="1">
      <alignment horizontal="left" vertical="top"/>
    </xf>
    <xf numFmtId="14" fontId="26" fillId="0" borderId="3" xfId="0" applyNumberFormat="1" applyFont="1" applyFill="1" applyBorder="1" applyAlignment="1">
      <alignment horizontal="left" vertical="top"/>
    </xf>
    <xf numFmtId="165" fontId="26" fillId="0" borderId="3" xfId="0" applyNumberFormat="1" applyFont="1" applyFill="1" applyBorder="1" applyAlignment="1">
      <alignment horizontal="right" vertical="top"/>
    </xf>
    <xf numFmtId="0" fontId="26" fillId="0" borderId="95" xfId="0" applyFont="1" applyFill="1" applyBorder="1" applyAlignment="1">
      <alignment horizontal="center" vertical="top"/>
    </xf>
    <xf numFmtId="0" fontId="26" fillId="0" borderId="19" xfId="0" applyFont="1" applyFill="1" applyBorder="1" applyAlignment="1">
      <alignment horizontal="left" vertical="top"/>
    </xf>
    <xf numFmtId="0" fontId="26" fillId="0" borderId="18" xfId="0" applyFont="1" applyFill="1" applyBorder="1" applyAlignment="1">
      <alignment vertical="top"/>
    </xf>
    <xf numFmtId="14" fontId="26" fillId="0" borderId="44" xfId="0" applyNumberFormat="1" applyFont="1" applyFill="1" applyBorder="1" applyAlignment="1">
      <alignment horizontal="left" vertical="top"/>
    </xf>
    <xf numFmtId="14" fontId="26" fillId="0" borderId="44" xfId="0" applyNumberFormat="1" applyFont="1" applyFill="1" applyBorder="1" applyAlignment="1">
      <alignment horizontal="center" vertical="top"/>
    </xf>
    <xf numFmtId="14" fontId="26" fillId="0" borderId="3" xfId="0" applyNumberFormat="1" applyFont="1" applyFill="1" applyBorder="1" applyAlignment="1">
      <alignment horizontal="center" vertical="top" wrapText="1"/>
    </xf>
    <xf numFmtId="14" fontId="26" fillId="0" borderId="3" xfId="0" applyNumberFormat="1" applyFont="1" applyFill="1" applyBorder="1" applyAlignment="1">
      <alignment horizontal="left" vertical="top" wrapText="1"/>
    </xf>
    <xf numFmtId="0" fontId="26" fillId="0" borderId="3" xfId="0" applyFont="1" applyFill="1" applyBorder="1" applyAlignment="1">
      <alignment horizontal="center" vertical="top"/>
    </xf>
    <xf numFmtId="14" fontId="26" fillId="0" borderId="4" xfId="0" applyNumberFormat="1"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49" xfId="0" applyFont="1" applyFill="1" applyBorder="1" applyAlignment="1">
      <alignment horizontal="left" vertical="top" wrapText="1"/>
    </xf>
    <xf numFmtId="0" fontId="26" fillId="0" borderId="52" xfId="0" applyFont="1" applyFill="1" applyBorder="1" applyAlignment="1">
      <alignment horizontal="center" vertical="top" wrapText="1"/>
    </xf>
    <xf numFmtId="0" fontId="26" fillId="0" borderId="56" xfId="0" applyFont="1" applyFill="1" applyBorder="1" applyAlignment="1">
      <alignment horizontal="left" vertical="top"/>
    </xf>
    <xf numFmtId="0" fontId="26" fillId="0" borderId="46" xfId="0" applyFont="1" applyFill="1" applyBorder="1" applyAlignment="1">
      <alignment horizontal="left" vertical="top" wrapText="1"/>
    </xf>
    <xf numFmtId="165" fontId="26" fillId="0" borderId="56" xfId="0" applyNumberFormat="1" applyFont="1" applyFill="1" applyBorder="1" applyAlignment="1">
      <alignment horizontal="right" vertical="top"/>
    </xf>
    <xf numFmtId="0" fontId="26" fillId="0" borderId="46" xfId="0" applyFont="1" applyFill="1" applyBorder="1" applyAlignment="1">
      <alignment horizontal="center" vertical="top"/>
    </xf>
    <xf numFmtId="0" fontId="26" fillId="0" borderId="92" xfId="0" applyFont="1" applyFill="1" applyBorder="1" applyAlignment="1">
      <alignment horizontal="left" vertical="top" wrapText="1"/>
    </xf>
    <xf numFmtId="14" fontId="26" fillId="0" borderId="44" xfId="0" applyNumberFormat="1" applyFont="1" applyFill="1" applyBorder="1" applyAlignment="1">
      <alignment horizontal="left" vertical="top" wrapText="1"/>
    </xf>
    <xf numFmtId="0" fontId="26" fillId="0" borderId="79" xfId="0" applyFont="1" applyFill="1" applyBorder="1" applyAlignment="1">
      <alignment horizontal="center" vertical="top" wrapText="1"/>
    </xf>
    <xf numFmtId="0" fontId="26" fillId="0" borderId="46" xfId="0" applyFont="1" applyFill="1" applyBorder="1" applyAlignment="1">
      <alignment horizontal="center" vertical="top" wrapText="1"/>
    </xf>
    <xf numFmtId="0" fontId="26" fillId="0" borderId="56" xfId="0" applyFont="1" applyFill="1" applyBorder="1" applyAlignment="1">
      <alignment horizontal="left" vertical="top" wrapText="1"/>
    </xf>
    <xf numFmtId="0" fontId="26" fillId="0" borderId="88" xfId="0" applyFont="1" applyFill="1" applyBorder="1" applyAlignment="1">
      <alignment horizontal="left" vertical="top" wrapText="1"/>
    </xf>
    <xf numFmtId="0" fontId="26" fillId="0" borderId="87" xfId="0" applyFont="1" applyFill="1" applyBorder="1" applyAlignment="1">
      <alignment horizontal="left" vertical="top" wrapText="1"/>
    </xf>
    <xf numFmtId="0" fontId="26" fillId="0" borderId="51" xfId="0" applyFont="1" applyFill="1" applyBorder="1" applyAlignment="1">
      <alignment horizontal="left" vertical="top" wrapText="1"/>
    </xf>
    <xf numFmtId="0" fontId="26" fillId="0" borderId="87" xfId="0" applyFont="1" applyFill="1" applyBorder="1" applyAlignment="1">
      <alignment horizontal="center" vertical="top" wrapText="1"/>
    </xf>
    <xf numFmtId="0" fontId="26" fillId="0" borderId="44" xfId="44" applyFont="1" applyFill="1" applyBorder="1" applyAlignment="1">
      <alignment horizontal="left" vertical="top" wrapText="1"/>
    </xf>
    <xf numFmtId="0" fontId="26" fillId="0" borderId="56" xfId="44" applyFont="1" applyFill="1" applyBorder="1" applyAlignment="1">
      <alignment horizontal="left" vertical="top" wrapText="1"/>
    </xf>
    <xf numFmtId="14" fontId="26" fillId="0" borderId="20" xfId="0" applyNumberFormat="1" applyFont="1" applyFill="1" applyBorder="1" applyAlignment="1">
      <alignment horizontal="left" vertical="top" wrapText="1"/>
    </xf>
    <xf numFmtId="0" fontId="26" fillId="0" borderId="79" xfId="0" applyFont="1" applyFill="1" applyBorder="1" applyAlignment="1">
      <alignment horizontal="left" vertical="top"/>
    </xf>
    <xf numFmtId="14" fontId="26" fillId="0" borderId="56" xfId="0" applyNumberFormat="1" applyFont="1" applyFill="1" applyBorder="1" applyAlignment="1">
      <alignment horizontal="left" vertical="top"/>
    </xf>
    <xf numFmtId="165" fontId="26" fillId="0" borderId="44" xfId="0" applyNumberFormat="1" applyFont="1" applyFill="1" applyBorder="1" applyAlignment="1">
      <alignment horizontal="right" vertical="top"/>
    </xf>
    <xf numFmtId="165" fontId="26" fillId="0" borderId="44" xfId="0" applyNumberFormat="1" applyFont="1" applyFill="1" applyBorder="1" applyAlignment="1">
      <alignment horizontal="right" vertical="top" wrapText="1"/>
    </xf>
    <xf numFmtId="14" fontId="26" fillId="0" borderId="55" xfId="0" applyNumberFormat="1" applyFont="1" applyFill="1" applyBorder="1" applyAlignment="1">
      <alignment horizontal="center" vertical="top" wrapText="1"/>
    </xf>
    <xf numFmtId="165" fontId="26" fillId="0" borderId="48" xfId="0" applyNumberFormat="1" applyFont="1" applyFill="1" applyBorder="1" applyAlignment="1">
      <alignment horizontal="right" vertical="top" wrapText="1"/>
    </xf>
    <xf numFmtId="165" fontId="26" fillId="0" borderId="55" xfId="0" applyNumberFormat="1" applyFont="1" applyFill="1" applyBorder="1" applyAlignment="1">
      <alignment horizontal="right" vertical="top" wrapText="1"/>
    </xf>
    <xf numFmtId="0" fontId="26" fillId="0" borderId="48" xfId="0" applyFont="1" applyFill="1" applyBorder="1" applyAlignment="1">
      <alignment horizontal="left" vertical="top" wrapText="1"/>
    </xf>
    <xf numFmtId="0" fontId="26" fillId="0" borderId="55" xfId="0" applyFont="1" applyFill="1" applyBorder="1" applyAlignment="1">
      <alignment vertical="top" wrapText="1"/>
    </xf>
    <xf numFmtId="0" fontId="26" fillId="0" borderId="46" xfId="0" applyFont="1" applyFill="1" applyBorder="1" applyAlignment="1">
      <alignment vertical="top"/>
    </xf>
    <xf numFmtId="14" fontId="26" fillId="0" borderId="56" xfId="0" applyNumberFormat="1" applyFont="1" applyFill="1" applyBorder="1" applyAlignment="1">
      <alignment horizontal="center" vertical="top"/>
    </xf>
    <xf numFmtId="14" fontId="26" fillId="0" borderId="49" xfId="0" applyNumberFormat="1" applyFont="1" applyFill="1" applyBorder="1" applyAlignment="1">
      <alignment horizontal="center" vertical="top"/>
    </xf>
    <xf numFmtId="14" fontId="26" fillId="0" borderId="51" xfId="0" applyNumberFormat="1" applyFont="1" applyFill="1" applyBorder="1" applyAlignment="1">
      <alignment horizontal="center" vertical="top"/>
    </xf>
    <xf numFmtId="0" fontId="26" fillId="0" borderId="87" xfId="0" applyFont="1" applyFill="1" applyBorder="1" applyAlignment="1">
      <alignment horizontal="left" vertical="top"/>
    </xf>
    <xf numFmtId="14" fontId="26" fillId="0" borderId="48" xfId="0" applyNumberFormat="1" applyFont="1" applyFill="1" applyBorder="1" applyAlignment="1">
      <alignment horizontal="center" vertical="top"/>
    </xf>
    <xf numFmtId="0" fontId="26" fillId="0" borderId="47" xfId="0" applyFont="1" applyFill="1" applyBorder="1" applyAlignment="1">
      <alignment vertical="top"/>
    </xf>
    <xf numFmtId="14" fontId="26" fillId="0" borderId="47" xfId="0" applyNumberFormat="1" applyFont="1" applyFill="1" applyBorder="1" applyAlignment="1">
      <alignment horizontal="center" vertical="top"/>
    </xf>
    <xf numFmtId="165" fontId="26" fillId="0" borderId="47" xfId="0" applyNumberFormat="1" applyFont="1" applyFill="1" applyBorder="1" applyAlignment="1">
      <alignment horizontal="right" vertical="top"/>
    </xf>
    <xf numFmtId="0" fontId="26" fillId="0" borderId="0" xfId="0" applyFont="1" applyFill="1" applyAlignment="1">
      <alignment vertical="top"/>
    </xf>
    <xf numFmtId="0" fontId="26" fillId="0" borderId="47" xfId="0" applyFont="1" applyFill="1" applyBorder="1" applyAlignment="1">
      <alignment vertical="top" wrapText="1"/>
    </xf>
    <xf numFmtId="0" fontId="26" fillId="0" borderId="48" xfId="0" applyFont="1" applyFill="1" applyBorder="1" applyAlignment="1">
      <alignment horizontal="center" vertical="top" wrapText="1"/>
    </xf>
    <xf numFmtId="0" fontId="26" fillId="0" borderId="55" xfId="0" applyFont="1" applyFill="1" applyBorder="1" applyAlignment="1">
      <alignment horizontal="center" vertical="top"/>
    </xf>
    <xf numFmtId="14" fontId="26" fillId="0" borderId="55" xfId="0" applyNumberFormat="1" applyFont="1" applyFill="1" applyBorder="1" applyAlignment="1">
      <alignment horizontal="center" vertical="top"/>
    </xf>
    <xf numFmtId="165" fontId="26" fillId="0" borderId="55" xfId="0" applyNumberFormat="1" applyFont="1" applyFill="1" applyBorder="1" applyAlignment="1">
      <alignment horizontal="right" vertical="top"/>
    </xf>
    <xf numFmtId="0" fontId="26" fillId="0" borderId="79" xfId="0" applyFont="1" applyFill="1" applyBorder="1" applyAlignment="1">
      <alignment horizontal="center" vertical="top"/>
    </xf>
    <xf numFmtId="0" fontId="26" fillId="0" borderId="32" xfId="0" applyFont="1" applyFill="1" applyBorder="1" applyAlignment="1">
      <alignment horizontal="left" vertical="top"/>
    </xf>
    <xf numFmtId="0" fontId="26" fillId="0" borderId="4" xfId="0" applyFont="1" applyFill="1" applyBorder="1" applyAlignment="1">
      <alignment horizontal="left" vertical="top"/>
    </xf>
    <xf numFmtId="0" fontId="26" fillId="0" borderId="15" xfId="0" applyFont="1" applyFill="1" applyBorder="1" applyAlignment="1">
      <alignment horizontal="left" vertical="top" wrapText="1"/>
    </xf>
    <xf numFmtId="0" fontId="26" fillId="0" borderId="62" xfId="0" applyFont="1" applyFill="1" applyBorder="1" applyAlignment="1">
      <alignment horizontal="left" vertical="top" wrapText="1"/>
    </xf>
    <xf numFmtId="0" fontId="26" fillId="0" borderId="4" xfId="0" applyFont="1" applyFill="1" applyBorder="1" applyAlignment="1">
      <alignment horizontal="center" vertical="top"/>
    </xf>
    <xf numFmtId="14" fontId="26" fillId="0" borderId="20" xfId="0" applyNumberFormat="1" applyFont="1" applyFill="1" applyBorder="1" applyAlignment="1">
      <alignment horizontal="left" vertical="top"/>
    </xf>
    <xf numFmtId="14" fontId="26" fillId="0" borderId="4" xfId="0" applyNumberFormat="1" applyFont="1" applyFill="1" applyBorder="1" applyAlignment="1">
      <alignment horizontal="center" vertical="top"/>
    </xf>
    <xf numFmtId="165" fontId="26" fillId="0" borderId="86" xfId="0" applyNumberFormat="1" applyFont="1" applyFill="1" applyBorder="1" applyAlignment="1">
      <alignment horizontal="right" vertical="top"/>
    </xf>
    <xf numFmtId="165" fontId="26" fillId="0" borderId="10" xfId="0" applyNumberFormat="1" applyFont="1" applyFill="1" applyBorder="1" applyAlignment="1">
      <alignment horizontal="right" vertical="top"/>
    </xf>
    <xf numFmtId="0" fontId="26" fillId="0" borderId="45" xfId="0" applyFont="1" applyFill="1" applyBorder="1" applyAlignment="1">
      <alignment horizontal="center" vertical="top"/>
    </xf>
    <xf numFmtId="0" fontId="26" fillId="0" borderId="97" xfId="0" applyFont="1" applyFill="1" applyBorder="1" applyAlignment="1">
      <alignment horizontal="left" vertical="top"/>
    </xf>
    <xf numFmtId="0" fontId="26" fillId="0" borderId="44" xfId="0" applyFont="1" applyFill="1" applyBorder="1" applyAlignment="1">
      <alignment horizontal="left" vertical="top"/>
    </xf>
    <xf numFmtId="0" fontId="26" fillId="0" borderId="97" xfId="0" applyFont="1" applyFill="1" applyBorder="1" applyAlignment="1">
      <alignment horizontal="left" vertical="top"/>
    </xf>
    <xf numFmtId="14" fontId="26" fillId="0" borderId="2" xfId="0" applyNumberFormat="1" applyFont="1" applyFill="1" applyBorder="1" applyAlignment="1">
      <alignment horizontal="left" vertical="top"/>
    </xf>
    <xf numFmtId="165" fontId="26" fillId="0" borderId="84" xfId="0" applyNumberFormat="1" applyFont="1" applyFill="1" applyBorder="1" applyAlignment="1">
      <alignment horizontal="right" vertical="top"/>
    </xf>
    <xf numFmtId="0" fontId="26" fillId="0" borderId="6" xfId="0" applyFont="1" applyFill="1" applyBorder="1" applyAlignment="1">
      <alignment horizontal="center" vertical="top"/>
    </xf>
    <xf numFmtId="0" fontId="26" fillId="0" borderId="6" xfId="0" applyFont="1" applyFill="1" applyBorder="1" applyAlignment="1">
      <alignment horizontal="left" vertical="top"/>
    </xf>
    <xf numFmtId="0" fontId="26" fillId="0" borderId="98" xfId="0" applyFont="1" applyFill="1" applyBorder="1" applyAlignment="1">
      <alignment horizontal="left" vertical="top"/>
    </xf>
    <xf numFmtId="0" fontId="26" fillId="0" borderId="34" xfId="0" applyFont="1" applyFill="1" applyBorder="1" applyAlignment="1">
      <alignment horizontal="left" vertical="top"/>
    </xf>
    <xf numFmtId="0" fontId="26" fillId="0" borderId="7" xfId="0" applyFont="1" applyFill="1" applyBorder="1" applyAlignment="1">
      <alignment horizontal="left" vertical="top"/>
    </xf>
    <xf numFmtId="0" fontId="26" fillId="0" borderId="7" xfId="0" applyFont="1" applyFill="1" applyBorder="1" applyAlignment="1">
      <alignment horizontal="left" vertical="top" wrapText="1"/>
    </xf>
    <xf numFmtId="0" fontId="26" fillId="0" borderId="53" xfId="0" applyFont="1" applyFill="1" applyBorder="1" applyAlignment="1">
      <alignment horizontal="left" vertical="top" wrapText="1"/>
    </xf>
    <xf numFmtId="0" fontId="26" fillId="0" borderId="64" xfId="0" applyFont="1" applyFill="1" applyBorder="1" applyAlignment="1">
      <alignment horizontal="left" vertical="top" wrapText="1"/>
    </xf>
    <xf numFmtId="0" fontId="26" fillId="0" borderId="68" xfId="0" applyFont="1" applyFill="1" applyBorder="1" applyAlignment="1">
      <alignment horizontal="center" vertical="top"/>
    </xf>
    <xf numFmtId="14" fontId="26" fillId="0" borderId="81" xfId="0" applyNumberFormat="1" applyFont="1" applyFill="1" applyBorder="1" applyAlignment="1">
      <alignment horizontal="left" vertical="top"/>
    </xf>
    <xf numFmtId="14" fontId="26" fillId="0" borderId="68" xfId="0" applyNumberFormat="1" applyFont="1" applyFill="1" applyBorder="1" applyAlignment="1">
      <alignment horizontal="center" vertical="top"/>
    </xf>
    <xf numFmtId="165" fontId="26" fillId="0" borderId="85" xfId="0" applyNumberFormat="1" applyFont="1" applyFill="1" applyBorder="1" applyAlignment="1">
      <alignment horizontal="right" vertical="top"/>
    </xf>
    <xf numFmtId="0" fontId="26" fillId="0" borderId="8" xfId="0" applyFont="1" applyFill="1" applyBorder="1" applyAlignment="1">
      <alignment horizontal="center" vertical="top"/>
    </xf>
    <xf numFmtId="0" fontId="26" fillId="0" borderId="8" xfId="0" applyFont="1" applyFill="1" applyBorder="1" applyAlignment="1">
      <alignment horizontal="left" vertical="top"/>
    </xf>
    <xf numFmtId="0" fontId="26" fillId="0" borderId="99" xfId="0" applyFont="1" applyFill="1" applyBorder="1" applyAlignment="1">
      <alignment horizontal="left" vertical="top"/>
    </xf>
    <xf numFmtId="0" fontId="26" fillId="0" borderId="31" xfId="0" applyFont="1" applyFill="1" applyBorder="1" applyAlignment="1">
      <alignment horizontal="left" vertical="top"/>
    </xf>
    <xf numFmtId="0" fontId="26" fillId="0" borderId="13" xfId="0" applyFont="1" applyFill="1" applyBorder="1" applyAlignment="1">
      <alignment horizontal="left" vertical="top" wrapText="1"/>
    </xf>
    <xf numFmtId="0" fontId="26" fillId="0" borderId="55" xfId="0" applyFont="1" applyFill="1" applyBorder="1" applyAlignment="1">
      <alignment horizontal="center" vertical="top"/>
    </xf>
    <xf numFmtId="14" fontId="26" fillId="0" borderId="55" xfId="0" applyNumberFormat="1" applyFont="1" applyFill="1" applyBorder="1" applyAlignment="1">
      <alignment horizontal="left" vertical="top"/>
    </xf>
    <xf numFmtId="14" fontId="26" fillId="0" borderId="10" xfId="0" applyNumberFormat="1" applyFont="1" applyFill="1" applyBorder="1" applyAlignment="1">
      <alignment horizontal="center" vertical="top"/>
    </xf>
    <xf numFmtId="165" fontId="26" fillId="0" borderId="63" xfId="0" applyNumberFormat="1" applyFont="1" applyFill="1" applyBorder="1" applyAlignment="1">
      <alignment horizontal="right" vertical="top"/>
    </xf>
    <xf numFmtId="0" fontId="26" fillId="0" borderId="13" xfId="0" applyFont="1" applyFill="1" applyBorder="1" applyAlignment="1">
      <alignment horizontal="center" vertical="top"/>
    </xf>
    <xf numFmtId="0" fontId="26" fillId="0" borderId="96" xfId="0" applyFont="1" applyFill="1" applyBorder="1" applyAlignment="1">
      <alignment horizontal="left" vertical="top"/>
    </xf>
    <xf numFmtId="0" fontId="26" fillId="0" borderId="9"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44" xfId="0" applyFont="1" applyFill="1" applyBorder="1" applyAlignment="1">
      <alignment horizontal="center" vertical="top"/>
    </xf>
    <xf numFmtId="14" fontId="26" fillId="0" borderId="44" xfId="0" applyNumberFormat="1" applyFont="1" applyFill="1" applyBorder="1" applyAlignment="1">
      <alignment horizontal="left" vertical="top"/>
    </xf>
    <xf numFmtId="0" fontId="26" fillId="0" borderId="15" xfId="0" applyFont="1" applyFill="1" applyBorder="1" applyAlignment="1">
      <alignment horizontal="center" vertical="top"/>
    </xf>
    <xf numFmtId="0" fontId="26" fillId="0" borderId="10" xfId="0" applyFont="1" applyFill="1" applyBorder="1" applyAlignment="1">
      <alignment horizontal="left" vertical="top" wrapText="1"/>
    </xf>
    <xf numFmtId="0" fontId="26" fillId="0" borderId="47" xfId="0" applyFont="1" applyFill="1" applyBorder="1" applyAlignment="1">
      <alignment horizontal="center" vertical="top"/>
    </xf>
    <xf numFmtId="14" fontId="26" fillId="0" borderId="47" xfId="0" applyNumberFormat="1" applyFont="1" applyFill="1" applyBorder="1" applyAlignment="1">
      <alignment horizontal="left" vertical="top"/>
    </xf>
    <xf numFmtId="0" fontId="26" fillId="0" borderId="12" xfId="0" applyFont="1" applyFill="1" applyBorder="1" applyAlignment="1">
      <alignment horizontal="left" vertical="top" wrapText="1"/>
    </xf>
    <xf numFmtId="0" fontId="26" fillId="0" borderId="7" xfId="0" applyFont="1" applyFill="1" applyBorder="1" applyAlignment="1">
      <alignment horizontal="left" vertical="top" wrapText="1"/>
    </xf>
    <xf numFmtId="164" fontId="26" fillId="0" borderId="31" xfId="0" applyNumberFormat="1" applyFont="1" applyFill="1" applyBorder="1" applyAlignment="1">
      <alignment horizontal="left" vertical="top"/>
    </xf>
    <xf numFmtId="164" fontId="26" fillId="0" borderId="13" xfId="0" applyNumberFormat="1" applyFont="1" applyFill="1" applyBorder="1" applyAlignment="1">
      <alignment horizontal="left" vertical="top" wrapText="1"/>
    </xf>
    <xf numFmtId="164" fontId="26" fillId="0" borderId="57" xfId="0" applyNumberFormat="1" applyFont="1" applyFill="1" applyBorder="1" applyAlignment="1">
      <alignment horizontal="left" vertical="top" wrapText="1"/>
    </xf>
    <xf numFmtId="14" fontId="26" fillId="0" borderId="58" xfId="0" applyNumberFormat="1" applyFont="1" applyFill="1" applyBorder="1" applyAlignment="1">
      <alignment horizontal="left" vertical="top"/>
    </xf>
    <xf numFmtId="14" fontId="26" fillId="0" borderId="59" xfId="0" applyNumberFormat="1" applyFont="1" applyFill="1" applyBorder="1" applyAlignment="1">
      <alignment horizontal="left" vertical="top"/>
    </xf>
    <xf numFmtId="0" fontId="26" fillId="0" borderId="59" xfId="0" applyFont="1" applyFill="1" applyBorder="1" applyAlignment="1">
      <alignment horizontal="center" vertical="top"/>
    </xf>
    <xf numFmtId="164" fontId="26" fillId="0" borderId="59" xfId="0" applyNumberFormat="1" applyFont="1" applyFill="1" applyBorder="1" applyAlignment="1">
      <alignment horizontal="center" vertical="top"/>
    </xf>
    <xf numFmtId="14" fontId="26" fillId="0" borderId="60" xfId="0" applyNumberFormat="1" applyFont="1" applyFill="1" applyBorder="1" applyAlignment="1">
      <alignment horizontal="center" vertical="top"/>
    </xf>
    <xf numFmtId="165" fontId="26" fillId="0" borderId="80" xfId="0" applyNumberFormat="1" applyFont="1" applyFill="1" applyBorder="1" applyAlignment="1">
      <alignment horizontal="right" vertical="top"/>
    </xf>
    <xf numFmtId="165" fontId="26" fillId="0" borderId="61" xfId="0" applyNumberFormat="1" applyFont="1" applyFill="1" applyBorder="1" applyAlignment="1">
      <alignment horizontal="right" vertical="top"/>
    </xf>
    <xf numFmtId="164" fontId="26" fillId="0" borderId="58" xfId="0" applyNumberFormat="1" applyFont="1" applyFill="1" applyBorder="1" applyAlignment="1">
      <alignment horizontal="center" vertical="top"/>
    </xf>
    <xf numFmtId="0" fontId="26" fillId="0" borderId="82" xfId="0" applyFont="1" applyFill="1" applyBorder="1" applyAlignment="1">
      <alignment horizontal="left" vertical="top"/>
    </xf>
    <xf numFmtId="0" fontId="26" fillId="0" borderId="1" xfId="0" applyFont="1" applyFill="1" applyBorder="1" applyAlignment="1">
      <alignment horizontal="left" vertical="top"/>
    </xf>
    <xf numFmtId="0" fontId="26" fillId="0" borderId="100" xfId="0" applyFont="1" applyFill="1" applyBorder="1" applyAlignment="1">
      <alignment horizontal="left" vertical="top" wrapText="1"/>
    </xf>
    <xf numFmtId="0" fontId="26" fillId="0" borderId="100" xfId="0" applyFont="1" applyFill="1" applyBorder="1" applyAlignment="1">
      <alignment horizontal="left" vertical="top"/>
    </xf>
    <xf numFmtId="164" fontId="26" fillId="0" borderId="5" xfId="0" applyNumberFormat="1" applyFont="1" applyFill="1" applyBorder="1" applyAlignment="1">
      <alignment horizontal="left" vertical="top"/>
    </xf>
    <xf numFmtId="164" fontId="26" fillId="0" borderId="32" xfId="0" applyNumberFormat="1" applyFont="1" applyFill="1" applyBorder="1" applyAlignment="1">
      <alignment horizontal="left" vertical="top"/>
    </xf>
    <xf numFmtId="164" fontId="26" fillId="0" borderId="4" xfId="0" applyNumberFormat="1" applyFont="1" applyFill="1" applyBorder="1" applyAlignment="1">
      <alignment horizontal="left" vertical="top"/>
    </xf>
    <xf numFmtId="164" fontId="26" fillId="0" borderId="4" xfId="0" applyNumberFormat="1" applyFont="1" applyFill="1" applyBorder="1" applyAlignment="1">
      <alignment horizontal="left" vertical="top" wrapText="1"/>
    </xf>
    <xf numFmtId="164" fontId="26" fillId="0" borderId="15" xfId="0" applyNumberFormat="1" applyFont="1" applyFill="1" applyBorder="1" applyAlignment="1">
      <alignment horizontal="left" vertical="top" wrapText="1"/>
    </xf>
    <xf numFmtId="164" fontId="26" fillId="0" borderId="62" xfId="0" applyNumberFormat="1" applyFont="1" applyFill="1" applyBorder="1" applyAlignment="1">
      <alignment horizontal="left" vertical="top" wrapText="1"/>
    </xf>
    <xf numFmtId="14" fontId="26" fillId="0" borderId="15" xfId="0" applyNumberFormat="1" applyFont="1" applyFill="1" applyBorder="1" applyAlignment="1">
      <alignment horizontal="left" vertical="top"/>
    </xf>
    <xf numFmtId="164" fontId="26" fillId="0" borderId="44" xfId="0" applyNumberFormat="1" applyFont="1" applyFill="1" applyBorder="1" applyAlignment="1">
      <alignment horizontal="center" vertical="top"/>
    </xf>
    <xf numFmtId="165" fontId="26" fillId="0" borderId="2" xfId="0" applyNumberFormat="1" applyFont="1" applyFill="1" applyBorder="1" applyAlignment="1">
      <alignment horizontal="right" vertical="top"/>
    </xf>
    <xf numFmtId="165" fontId="26" fillId="0" borderId="4" xfId="0" applyNumberFormat="1" applyFont="1" applyFill="1" applyBorder="1" applyAlignment="1">
      <alignment horizontal="right" vertical="top"/>
    </xf>
    <xf numFmtId="164" fontId="26" fillId="0" borderId="15" xfId="0" applyNumberFormat="1" applyFont="1" applyFill="1" applyBorder="1" applyAlignment="1">
      <alignment horizontal="center" vertical="top"/>
    </xf>
    <xf numFmtId="0" fontId="26" fillId="0" borderId="4" xfId="0" applyFont="1" applyFill="1" applyBorder="1" applyAlignment="1">
      <alignment horizontal="left" vertical="top"/>
    </xf>
    <xf numFmtId="164" fontId="26" fillId="0" borderId="4" xfId="0" applyNumberFormat="1" applyFont="1" applyFill="1" applyBorder="1" applyAlignment="1">
      <alignment horizontal="left" vertical="top"/>
    </xf>
    <xf numFmtId="164" fontId="26" fillId="0" borderId="2" xfId="0" applyNumberFormat="1" applyFont="1" applyFill="1" applyBorder="1" applyAlignment="1">
      <alignment horizontal="left" vertical="top"/>
    </xf>
    <xf numFmtId="164" fontId="26" fillId="0" borderId="34" xfId="0" applyNumberFormat="1" applyFont="1" applyFill="1" applyBorder="1" applyAlignment="1">
      <alignment horizontal="left" vertical="top"/>
    </xf>
    <xf numFmtId="164" fontId="26" fillId="0" borderId="7" xfId="0" applyNumberFormat="1" applyFont="1" applyFill="1" applyBorder="1" applyAlignment="1">
      <alignment horizontal="left" vertical="top"/>
    </xf>
    <xf numFmtId="164" fontId="26" fillId="0" borderId="7" xfId="0" applyNumberFormat="1" applyFont="1" applyFill="1" applyBorder="1" applyAlignment="1">
      <alignment horizontal="left" vertical="top" wrapText="1"/>
    </xf>
    <xf numFmtId="164" fontId="26" fillId="0" borderId="53" xfId="0" applyNumberFormat="1" applyFont="1" applyFill="1" applyBorder="1" applyAlignment="1">
      <alignment horizontal="left" vertical="top" wrapText="1"/>
    </xf>
    <xf numFmtId="164" fontId="26" fillId="0" borderId="64" xfId="0" applyNumberFormat="1" applyFont="1" applyFill="1" applyBorder="1" applyAlignment="1">
      <alignment horizontal="left" vertical="top" wrapText="1"/>
    </xf>
    <xf numFmtId="14" fontId="26" fillId="0" borderId="65" xfId="0" applyNumberFormat="1" applyFont="1" applyFill="1" applyBorder="1" applyAlignment="1">
      <alignment horizontal="left" vertical="top"/>
    </xf>
    <xf numFmtId="14" fontId="26" fillId="0" borderId="66" xfId="0" applyNumberFormat="1" applyFont="1" applyFill="1" applyBorder="1" applyAlignment="1">
      <alignment horizontal="left" vertical="top"/>
    </xf>
    <xf numFmtId="0" fontId="26" fillId="0" borderId="66" xfId="0" applyFont="1" applyFill="1" applyBorder="1" applyAlignment="1">
      <alignment horizontal="center" vertical="top"/>
    </xf>
    <xf numFmtId="164" fontId="26" fillId="0" borderId="66" xfId="0" applyNumberFormat="1" applyFont="1" applyFill="1" applyBorder="1" applyAlignment="1">
      <alignment horizontal="center" vertical="top"/>
    </xf>
    <xf numFmtId="14" fontId="26" fillId="0" borderId="67" xfId="0" applyNumberFormat="1" applyFont="1" applyFill="1" applyBorder="1" applyAlignment="1">
      <alignment horizontal="center" vertical="top"/>
    </xf>
    <xf numFmtId="165" fontId="26" fillId="0" borderId="81" xfId="0" applyNumberFormat="1" applyFont="1" applyFill="1" applyBorder="1" applyAlignment="1">
      <alignment horizontal="right" vertical="top"/>
    </xf>
    <xf numFmtId="165" fontId="26" fillId="0" borderId="68" xfId="0" applyNumberFormat="1" applyFont="1" applyFill="1" applyBorder="1" applyAlignment="1">
      <alignment horizontal="right" vertical="top"/>
    </xf>
    <xf numFmtId="164" fontId="26" fillId="0" borderId="65" xfId="0" applyNumberFormat="1" applyFont="1" applyFill="1" applyBorder="1" applyAlignment="1">
      <alignment horizontal="center" vertical="top"/>
    </xf>
    <xf numFmtId="164" fontId="26" fillId="0" borderId="3" xfId="0" applyNumberFormat="1" applyFont="1" applyFill="1" applyBorder="1" applyAlignment="1">
      <alignment horizontal="left" vertical="top"/>
    </xf>
    <xf numFmtId="0" fontId="26" fillId="0" borderId="20" xfId="0" applyFont="1" applyFill="1" applyBorder="1" applyAlignment="1">
      <alignment horizontal="left" vertical="top" wrapText="1"/>
    </xf>
    <xf numFmtId="0" fontId="26" fillId="0" borderId="20" xfId="0" applyFont="1" applyFill="1" applyBorder="1" applyAlignment="1">
      <alignment horizontal="left" vertical="top"/>
    </xf>
    <xf numFmtId="164" fontId="26" fillId="0" borderId="7" xfId="0" applyNumberFormat="1" applyFont="1" applyFill="1" applyBorder="1" applyAlignment="1">
      <alignment horizontal="left" vertical="top"/>
    </xf>
    <xf numFmtId="0" fontId="26" fillId="0" borderId="5" xfId="0" applyFont="1" applyFill="1" applyBorder="1" applyAlignment="1">
      <alignment horizontal="left" vertical="top" wrapText="1"/>
    </xf>
    <xf numFmtId="164" fontId="26" fillId="0" borderId="55" xfId="0" applyNumberFormat="1" applyFont="1" applyFill="1" applyBorder="1" applyAlignment="1">
      <alignment horizontal="center" vertical="top"/>
    </xf>
    <xf numFmtId="14" fontId="26" fillId="0" borderId="55" xfId="0" applyNumberFormat="1" applyFont="1" applyFill="1" applyBorder="1" applyAlignment="1">
      <alignment horizontal="center" vertical="top"/>
    </xf>
    <xf numFmtId="14" fontId="26" fillId="0" borderId="48" xfId="0" applyNumberFormat="1" applyFont="1" applyFill="1" applyBorder="1" applyAlignment="1">
      <alignment horizontal="center" vertical="top"/>
    </xf>
    <xf numFmtId="165" fontId="26" fillId="0" borderId="55" xfId="0" applyNumberFormat="1" applyFont="1" applyFill="1" applyBorder="1" applyAlignment="1">
      <alignment horizontal="right" vertical="top"/>
    </xf>
    <xf numFmtId="0" fontId="26" fillId="0" borderId="3" xfId="0" applyFont="1" applyFill="1" applyBorder="1" applyAlignment="1">
      <alignment horizontal="center" vertical="top"/>
    </xf>
    <xf numFmtId="164" fontId="26" fillId="0" borderId="44" xfId="0" applyNumberFormat="1" applyFont="1" applyFill="1" applyBorder="1" applyAlignment="1">
      <alignment horizontal="left" vertical="top"/>
    </xf>
    <xf numFmtId="14" fontId="26" fillId="0" borderId="44" xfId="0" applyNumberFormat="1" applyFont="1" applyFill="1" applyBorder="1" applyAlignment="1">
      <alignment horizontal="center" vertical="top"/>
    </xf>
    <xf numFmtId="14" fontId="26" fillId="0" borderId="56" xfId="0" applyNumberFormat="1" applyFont="1" applyFill="1" applyBorder="1" applyAlignment="1">
      <alignment horizontal="center" vertical="top"/>
    </xf>
    <xf numFmtId="165" fontId="26" fillId="0" borderId="44" xfId="0" applyNumberFormat="1" applyFont="1" applyFill="1" applyBorder="1" applyAlignment="1">
      <alignment horizontal="right" vertical="top"/>
    </xf>
    <xf numFmtId="164" fontId="26" fillId="0" borderId="47" xfId="0" applyNumberFormat="1" applyFont="1" applyFill="1" applyBorder="1" applyAlignment="1">
      <alignment horizontal="center" vertical="top"/>
    </xf>
    <xf numFmtId="14" fontId="26" fillId="0" borderId="47" xfId="0" applyNumberFormat="1" applyFont="1" applyFill="1" applyBorder="1" applyAlignment="1">
      <alignment horizontal="center" vertical="top"/>
    </xf>
    <xf numFmtId="14" fontId="26" fillId="0" borderId="49" xfId="0" applyNumberFormat="1" applyFont="1" applyFill="1" applyBorder="1" applyAlignment="1">
      <alignment horizontal="center" vertical="top"/>
    </xf>
    <xf numFmtId="165" fontId="26" fillId="0" borderId="47" xfId="0" applyNumberFormat="1" applyFont="1" applyFill="1" applyBorder="1" applyAlignment="1">
      <alignment horizontal="right" vertical="top"/>
    </xf>
    <xf numFmtId="0" fontId="26" fillId="0" borderId="7" xfId="0" applyFont="1" applyFill="1" applyBorder="1" applyAlignment="1">
      <alignment horizontal="center" vertical="top"/>
    </xf>
    <xf numFmtId="0" fontId="26" fillId="0" borderId="53" xfId="0" applyFont="1" applyFill="1" applyBorder="1" applyAlignment="1">
      <alignment horizontal="center" vertical="top"/>
    </xf>
    <xf numFmtId="0" fontId="26" fillId="0" borderId="27" xfId="0" applyFont="1" applyFill="1" applyBorder="1" applyAlignment="1">
      <alignment horizontal="left" vertical="top"/>
    </xf>
    <xf numFmtId="0" fontId="26" fillId="0" borderId="11" xfId="0" applyFont="1" applyFill="1" applyBorder="1" applyAlignment="1">
      <alignment horizontal="left" vertical="top" wrapText="1"/>
    </xf>
    <xf numFmtId="164" fontId="26" fillId="0" borderId="75" xfId="0" applyNumberFormat="1" applyFont="1" applyFill="1" applyBorder="1" applyAlignment="1">
      <alignment horizontal="center" vertical="top" wrapText="1"/>
    </xf>
    <xf numFmtId="165" fontId="26" fillId="0" borderId="59" xfId="0" applyNumberFormat="1" applyFont="1" applyFill="1" applyBorder="1" applyAlignment="1">
      <alignment horizontal="right" vertical="top"/>
    </xf>
    <xf numFmtId="0" fontId="26" fillId="0" borderId="89" xfId="0" applyFont="1" applyFill="1" applyBorder="1" applyAlignment="1">
      <alignment horizontal="center" vertical="top"/>
    </xf>
    <xf numFmtId="0" fontId="26" fillId="0" borderId="5" xfId="0" applyFont="1" applyFill="1" applyBorder="1" applyAlignment="1">
      <alignment horizontal="center" vertical="top"/>
    </xf>
    <xf numFmtId="0" fontId="26" fillId="0" borderId="5" xfId="0" applyFont="1" applyFill="1" applyBorder="1" applyAlignment="1">
      <alignment horizontal="center" vertical="top" wrapText="1"/>
    </xf>
    <xf numFmtId="0" fontId="26" fillId="0" borderId="28" xfId="0" applyFont="1" applyFill="1" applyBorder="1" applyAlignment="1">
      <alignment horizontal="left" vertical="top"/>
    </xf>
    <xf numFmtId="0" fontId="26" fillId="0" borderId="0" xfId="0" applyFont="1" applyFill="1" applyAlignment="1">
      <alignment horizontal="left" vertical="top" wrapText="1"/>
    </xf>
    <xf numFmtId="164" fontId="26" fillId="0" borderId="76" xfId="0" applyNumberFormat="1" applyFont="1" applyFill="1" applyBorder="1" applyAlignment="1">
      <alignment horizontal="center" vertical="top" wrapText="1"/>
    </xf>
    <xf numFmtId="0" fontId="26" fillId="0" borderId="0" xfId="0" applyFont="1" applyFill="1" applyAlignment="1">
      <alignment horizontal="center" vertical="top"/>
    </xf>
    <xf numFmtId="0" fontId="26" fillId="0" borderId="4" xfId="0" applyFont="1" applyFill="1" applyBorder="1" applyAlignment="1">
      <alignment horizontal="center" vertical="top" wrapText="1"/>
    </xf>
    <xf numFmtId="0" fontId="26" fillId="0" borderId="94" xfId="0" applyFont="1" applyFill="1" applyBorder="1" applyAlignment="1">
      <alignment horizontal="left" vertical="top"/>
    </xf>
    <xf numFmtId="165" fontId="26" fillId="0" borderId="66" xfId="0" applyNumberFormat="1" applyFont="1" applyFill="1" applyBorder="1" applyAlignment="1">
      <alignment horizontal="right" vertical="top"/>
    </xf>
    <xf numFmtId="0" fontId="26" fillId="0" borderId="90" xfId="0" applyFont="1" applyFill="1" applyBorder="1" applyAlignment="1">
      <alignment horizontal="center" vertical="top"/>
    </xf>
    <xf numFmtId="0" fontId="26" fillId="0" borderId="12" xfId="0" applyFont="1" applyFill="1" applyBorder="1" applyAlignment="1">
      <alignment horizontal="left" vertical="top"/>
    </xf>
    <xf numFmtId="0" fontId="26" fillId="0" borderId="7" xfId="0" applyFont="1" applyFill="1" applyBorder="1" applyAlignment="1">
      <alignment horizontal="center" vertical="top" wrapText="1"/>
    </xf>
    <xf numFmtId="0" fontId="26" fillId="0" borderId="44" xfId="0" applyFont="1" applyFill="1" applyBorder="1" applyAlignment="1">
      <alignment horizontal="left" vertical="top" wrapText="1"/>
    </xf>
    <xf numFmtId="0" fontId="26" fillId="0" borderId="44" xfId="0" applyFont="1" applyFill="1" applyBorder="1" applyAlignment="1">
      <alignment horizontal="center" vertical="top" wrapText="1"/>
    </xf>
    <xf numFmtId="14" fontId="26" fillId="0" borderId="59" xfId="0" applyNumberFormat="1" applyFont="1" applyFill="1" applyBorder="1" applyAlignment="1">
      <alignment horizontal="center" vertical="top"/>
    </xf>
    <xf numFmtId="165" fontId="26" fillId="0" borderId="77" xfId="0" applyNumberFormat="1" applyFont="1" applyFill="1" applyBorder="1" applyAlignment="1">
      <alignment horizontal="right" vertical="top"/>
    </xf>
    <xf numFmtId="165" fontId="26" fillId="0" borderId="48" xfId="0" applyNumberFormat="1" applyFont="1" applyFill="1" applyBorder="1" applyAlignment="1">
      <alignment horizontal="right" vertical="top"/>
    </xf>
    <xf numFmtId="0" fontId="26" fillId="0" borderId="9" xfId="0" applyFont="1" applyFill="1" applyBorder="1" applyAlignment="1">
      <alignment horizontal="left" vertical="top"/>
    </xf>
    <xf numFmtId="165" fontId="26" fillId="0" borderId="78" xfId="0" applyNumberFormat="1" applyFont="1" applyFill="1" applyBorder="1" applyAlignment="1">
      <alignment horizontal="right" vertical="top"/>
    </xf>
    <xf numFmtId="165" fontId="26" fillId="0" borderId="56" xfId="0" applyNumberFormat="1" applyFont="1" applyFill="1" applyBorder="1" applyAlignment="1">
      <alignment horizontal="right" vertical="top"/>
    </xf>
    <xf numFmtId="0" fontId="26" fillId="0" borderId="10" xfId="0" applyFont="1" applyFill="1" applyBorder="1" applyAlignment="1">
      <alignment horizontal="left" vertical="top"/>
    </xf>
    <xf numFmtId="0" fontId="26" fillId="0" borderId="47" xfId="0" applyFont="1" applyFill="1" applyBorder="1" applyAlignment="1">
      <alignment horizontal="left" vertical="top"/>
    </xf>
    <xf numFmtId="0" fontId="26" fillId="0" borderId="47" xfId="0" applyFont="1" applyFill="1" applyBorder="1" applyAlignment="1">
      <alignment horizontal="left" vertical="top"/>
    </xf>
    <xf numFmtId="0" fontId="26" fillId="0" borderId="47" xfId="0" applyFont="1" applyFill="1" applyBorder="1" applyAlignment="1">
      <alignment horizontal="left" vertical="top" wrapText="1"/>
    </xf>
    <xf numFmtId="0" fontId="26" fillId="0" borderId="47" xfId="0" applyFont="1" applyFill="1" applyBorder="1" applyAlignment="1">
      <alignment horizontal="center" vertical="top" wrapText="1"/>
    </xf>
    <xf numFmtId="165" fontId="26" fillId="0" borderId="101" xfId="0" applyNumberFormat="1" applyFont="1" applyFill="1" applyBorder="1" applyAlignment="1">
      <alignment horizontal="right" vertical="top"/>
    </xf>
    <xf numFmtId="165" fontId="26" fillId="0" borderId="49" xfId="0" applyNumberFormat="1" applyFont="1" applyFill="1" applyBorder="1" applyAlignment="1">
      <alignment horizontal="right" vertical="top"/>
    </xf>
    <xf numFmtId="0" fontId="26" fillId="0" borderId="47" xfId="0" applyFont="1" applyFill="1" applyBorder="1" applyAlignment="1">
      <alignment horizontal="center" vertical="top"/>
    </xf>
    <xf numFmtId="14" fontId="26" fillId="0" borderId="47" xfId="0" applyNumberFormat="1" applyFont="1" applyFill="1" applyBorder="1" applyAlignment="1">
      <alignment vertical="top"/>
    </xf>
    <xf numFmtId="14" fontId="26" fillId="0" borderId="47" xfId="0" applyNumberFormat="1" applyFont="1" applyFill="1" applyBorder="1" applyAlignment="1">
      <alignment horizontal="left" vertical="top"/>
    </xf>
    <xf numFmtId="165" fontId="26" fillId="0" borderId="46" xfId="0" applyNumberFormat="1" applyFont="1" applyFill="1" applyBorder="1" applyAlignment="1">
      <alignment horizontal="right" vertical="top"/>
    </xf>
    <xf numFmtId="0" fontId="26" fillId="0" borderId="103" xfId="0" applyFont="1" applyFill="1" applyBorder="1" applyAlignment="1">
      <alignment horizontal="left" vertical="top" wrapText="1"/>
    </xf>
    <xf numFmtId="0" fontId="26" fillId="0" borderId="2" xfId="42" applyFont="1" applyFill="1" applyBorder="1" applyAlignment="1">
      <alignment horizontal="left" vertical="top" wrapText="1"/>
    </xf>
    <xf numFmtId="0" fontId="26" fillId="0" borderId="6" xfId="42" applyFont="1" applyFill="1" applyBorder="1" applyAlignment="1">
      <alignment horizontal="left" vertical="top" wrapText="1"/>
    </xf>
    <xf numFmtId="0" fontId="26" fillId="0" borderId="44" xfId="42" applyFont="1" applyFill="1" applyBorder="1" applyAlignment="1">
      <alignment horizontal="left" vertical="top" wrapText="1"/>
    </xf>
    <xf numFmtId="0" fontId="26" fillId="0" borderId="18" xfId="0" applyFont="1" applyFill="1" applyBorder="1" applyAlignment="1">
      <alignment horizontal="center" vertical="top" wrapText="1"/>
    </xf>
    <xf numFmtId="0" fontId="28" fillId="0" borderId="2" xfId="0" applyFont="1" applyFill="1" applyBorder="1" applyAlignment="1">
      <alignment horizontal="left" vertical="top" wrapText="1"/>
    </xf>
    <xf numFmtId="0" fontId="26" fillId="0" borderId="2" xfId="42" applyFont="1" applyFill="1" applyBorder="1" applyAlignment="1">
      <alignment horizontal="center" vertical="top" wrapText="1"/>
    </xf>
    <xf numFmtId="0" fontId="26" fillId="0" borderId="2" xfId="42" applyFont="1" applyFill="1" applyBorder="1" applyAlignment="1">
      <alignment vertical="top" wrapText="1"/>
    </xf>
    <xf numFmtId="165" fontId="26" fillId="0" borderId="2" xfId="29" applyNumberFormat="1" applyFont="1" applyFill="1" applyBorder="1" applyAlignment="1">
      <alignment vertical="top" wrapText="1"/>
    </xf>
    <xf numFmtId="165" fontId="26" fillId="0" borderId="2" xfId="0" applyNumberFormat="1" applyFont="1" applyFill="1" applyBorder="1" applyAlignment="1">
      <alignment vertical="top" wrapText="1"/>
    </xf>
    <xf numFmtId="49" fontId="26" fillId="0" borderId="2" xfId="0" applyNumberFormat="1" applyFont="1" applyFill="1" applyBorder="1" applyAlignment="1">
      <alignment horizontal="left" vertical="top" wrapText="1"/>
    </xf>
    <xf numFmtId="165" fontId="26" fillId="0" borderId="2" xfId="0" applyNumberFormat="1" applyFont="1" applyFill="1" applyBorder="1" applyAlignment="1">
      <alignment vertical="top"/>
    </xf>
    <xf numFmtId="0" fontId="26" fillId="0" borderId="20" xfId="0" applyFont="1" applyFill="1" applyBorder="1" applyAlignment="1">
      <alignment horizontal="center" vertical="top" wrapText="1"/>
    </xf>
    <xf numFmtId="0" fontId="26" fillId="0" borderId="4" xfId="44" applyFont="1" applyFill="1" applyBorder="1" applyAlignment="1">
      <alignment horizontal="left" vertical="top" wrapText="1"/>
    </xf>
    <xf numFmtId="0" fontId="26" fillId="0" borderId="3" xfId="42" applyFont="1" applyFill="1" applyBorder="1" applyAlignment="1">
      <alignment horizontal="left" vertical="top" wrapText="1"/>
    </xf>
    <xf numFmtId="14" fontId="26" fillId="0" borderId="95" xfId="0" applyNumberFormat="1" applyFont="1" applyFill="1" applyBorder="1" applyAlignment="1">
      <alignment horizontal="left" vertical="top" wrapText="1"/>
    </xf>
    <xf numFmtId="165" fontId="26" fillId="0" borderId="95" xfId="29" applyNumberFormat="1" applyFont="1" applyFill="1" applyBorder="1" applyAlignment="1">
      <alignment horizontal="right" vertical="top" wrapText="1"/>
    </xf>
    <xf numFmtId="165" fontId="26" fillId="0" borderId="95" xfId="0" applyNumberFormat="1" applyFont="1" applyFill="1" applyBorder="1" applyAlignment="1">
      <alignment horizontal="right" vertical="top" wrapText="1"/>
    </xf>
    <xf numFmtId="165" fontId="26" fillId="0" borderId="49" xfId="0" applyNumberFormat="1" applyFont="1" applyFill="1" applyBorder="1" applyAlignment="1">
      <alignment horizontal="right" vertical="top" wrapText="1"/>
    </xf>
    <xf numFmtId="165" fontId="26" fillId="0" borderId="51" xfId="0" applyNumberFormat="1" applyFont="1" applyFill="1" applyBorder="1" applyAlignment="1">
      <alignment horizontal="right" vertical="top" wrapText="1"/>
    </xf>
    <xf numFmtId="0" fontId="26" fillId="0" borderId="46" xfId="0" applyFont="1" applyFill="1" applyBorder="1" applyAlignment="1">
      <alignment horizontal="left" wrapText="1"/>
    </xf>
    <xf numFmtId="165" fontId="26" fillId="0" borderId="44" xfId="0" applyNumberFormat="1" applyFont="1" applyFill="1" applyBorder="1" applyAlignment="1">
      <alignment horizontal="right" wrapText="1"/>
    </xf>
    <xf numFmtId="0" fontId="26" fillId="0" borderId="20" xfId="0" applyFont="1" applyFill="1" applyBorder="1"/>
    <xf numFmtId="14" fontId="26" fillId="0" borderId="55" xfId="0" applyNumberFormat="1" applyFont="1" applyFill="1" applyBorder="1" applyAlignment="1">
      <alignment horizontal="left" vertical="top" wrapText="1"/>
    </xf>
    <xf numFmtId="14" fontId="26" fillId="0" borderId="54" xfId="0" applyNumberFormat="1" applyFont="1" applyFill="1" applyBorder="1" applyAlignment="1">
      <alignment horizontal="left" vertical="top" wrapText="1"/>
    </xf>
    <xf numFmtId="14" fontId="26" fillId="0" borderId="18" xfId="0" applyNumberFormat="1" applyFont="1" applyFill="1" applyBorder="1" applyAlignment="1">
      <alignment horizontal="left" vertical="top" wrapText="1"/>
    </xf>
    <xf numFmtId="0" fontId="26" fillId="0" borderId="44" xfId="42" applyFont="1" applyFill="1" applyBorder="1" applyAlignment="1">
      <alignment vertical="top" wrapText="1"/>
    </xf>
    <xf numFmtId="0" fontId="26" fillId="0" borderId="2" xfId="0" applyFont="1" applyFill="1" applyBorder="1"/>
    <xf numFmtId="0" fontId="26" fillId="0" borderId="44" xfId="42" applyFont="1" applyFill="1" applyBorder="1" applyAlignment="1">
      <alignment horizontal="center" vertical="top" wrapText="1"/>
    </xf>
    <xf numFmtId="14" fontId="26" fillId="0" borderId="2" xfId="0" applyNumberFormat="1" applyFont="1" applyFill="1" applyBorder="1" applyAlignment="1">
      <alignment horizontal="left" wrapText="1"/>
    </xf>
    <xf numFmtId="0" fontId="46" fillId="0" borderId="2" xfId="0" applyFont="1" applyFill="1" applyBorder="1" applyAlignment="1">
      <alignment vertical="top"/>
    </xf>
    <xf numFmtId="0" fontId="26" fillId="0" borderId="23" xfId="0" applyFont="1" applyFill="1" applyBorder="1" applyAlignment="1">
      <alignment horizontal="center" vertical="top" wrapText="1"/>
    </xf>
    <xf numFmtId="0" fontId="26" fillId="0" borderId="102" xfId="0" applyFont="1" applyFill="1" applyBorder="1" applyAlignment="1">
      <alignment horizontal="center" vertical="top" wrapText="1"/>
    </xf>
    <xf numFmtId="0" fontId="26" fillId="0" borderId="18" xfId="0" applyFont="1" applyFill="1" applyBorder="1"/>
    <xf numFmtId="165" fontId="26" fillId="0" borderId="3" xfId="0" applyNumberFormat="1" applyFont="1" applyFill="1" applyBorder="1" applyAlignment="1">
      <alignment horizontal="right" vertical="top" wrapText="1"/>
    </xf>
    <xf numFmtId="14" fontId="26" fillId="0" borderId="4" xfId="0" applyNumberFormat="1" applyFont="1" applyFill="1" applyBorder="1" applyAlignment="1">
      <alignment horizontal="left" vertical="top" wrapText="1"/>
    </xf>
    <xf numFmtId="0" fontId="26" fillId="0" borderId="2" xfId="44" applyFont="1" applyFill="1" applyBorder="1" applyAlignment="1">
      <alignment horizontal="left" vertical="top" wrapText="1"/>
    </xf>
    <xf numFmtId="0" fontId="26" fillId="0" borderId="2" xfId="0" applyFont="1" applyFill="1" applyBorder="1" applyAlignment="1">
      <alignment wrapText="1"/>
    </xf>
    <xf numFmtId="0" fontId="26" fillId="0" borderId="18" xfId="42" applyFont="1" applyFill="1" applyBorder="1" applyAlignment="1">
      <alignment horizontal="left" vertical="top" wrapText="1"/>
    </xf>
    <xf numFmtId="0" fontId="26" fillId="0" borderId="18" xfId="44" applyFont="1" applyFill="1" applyBorder="1" applyAlignment="1">
      <alignment horizontal="left" vertical="top" wrapText="1"/>
    </xf>
    <xf numFmtId="0" fontId="21" fillId="0" borderId="2" xfId="0" applyFont="1" applyFill="1" applyBorder="1" applyAlignment="1">
      <alignment vertical="top" wrapText="1"/>
    </xf>
    <xf numFmtId="0" fontId="26" fillId="0" borderId="56" xfId="0" applyFont="1" applyFill="1" applyBorder="1" applyAlignment="1">
      <alignment vertical="top"/>
    </xf>
    <xf numFmtId="14" fontId="26" fillId="0" borderId="56" xfId="0" applyNumberFormat="1" applyFont="1" applyFill="1" applyBorder="1" applyAlignment="1">
      <alignment horizontal="left" vertical="top" wrapText="1"/>
    </xf>
    <xf numFmtId="165" fontId="26" fillId="0" borderId="91" xfId="29" applyNumberFormat="1" applyFont="1" applyFill="1" applyBorder="1" applyAlignment="1">
      <alignment horizontal="right" vertical="top" wrapText="1"/>
    </xf>
    <xf numFmtId="165" fontId="26" fillId="0" borderId="47" xfId="0" applyNumberFormat="1" applyFont="1" applyFill="1" applyBorder="1" applyAlignment="1">
      <alignment horizontal="right" vertical="top" wrapText="1"/>
    </xf>
    <xf numFmtId="14" fontId="26" fillId="0" borderId="50" xfId="0" applyNumberFormat="1" applyFont="1" applyFill="1" applyBorder="1" applyAlignment="1">
      <alignment horizontal="left" vertical="top" wrapText="1"/>
    </xf>
    <xf numFmtId="14" fontId="26" fillId="0" borderId="87" xfId="0" applyNumberFormat="1" applyFont="1" applyFill="1" applyBorder="1" applyAlignment="1">
      <alignment horizontal="left" vertical="top" wrapText="1"/>
    </xf>
    <xf numFmtId="14" fontId="26" fillId="0" borderId="87" xfId="0" applyNumberFormat="1" applyFont="1" applyFill="1" applyBorder="1" applyAlignment="1">
      <alignment horizontal="center" vertical="top" wrapText="1"/>
    </xf>
    <xf numFmtId="14" fontId="26" fillId="0" borderId="48" xfId="0" applyNumberFormat="1" applyFont="1" applyFill="1" applyBorder="1" applyAlignment="1">
      <alignment horizontal="left" vertical="top" wrapText="1"/>
    </xf>
    <xf numFmtId="0" fontId="26" fillId="0" borderId="52" xfId="0" applyFont="1" applyFill="1" applyBorder="1" applyAlignment="1">
      <alignment vertical="top" wrapText="1"/>
    </xf>
    <xf numFmtId="0" fontId="26" fillId="0" borderId="52" xfId="0" applyFont="1" applyFill="1" applyBorder="1" applyAlignment="1">
      <alignment horizontal="left" vertical="top"/>
    </xf>
    <xf numFmtId="0" fontId="26" fillId="0" borderId="51" xfId="0" applyFont="1" applyFill="1" applyBorder="1" applyAlignment="1">
      <alignment vertical="top" wrapText="1"/>
    </xf>
    <xf numFmtId="0" fontId="26" fillId="0" borderId="56" xfId="0" applyFont="1" applyFill="1" applyBorder="1" applyAlignment="1">
      <alignment horizontal="center" vertical="top" wrapText="1"/>
    </xf>
    <xf numFmtId="0" fontId="26" fillId="0" borderId="47" xfId="42" applyFont="1" applyFill="1" applyBorder="1" applyAlignment="1">
      <alignment horizontal="center" vertical="top" wrapText="1"/>
    </xf>
    <xf numFmtId="0" fontId="26" fillId="0" borderId="51" xfId="0" applyFont="1" applyFill="1" applyBorder="1" applyAlignment="1">
      <alignment vertical="top"/>
    </xf>
    <xf numFmtId="8" fontId="26" fillId="0" borderId="44" xfId="0" applyNumberFormat="1" applyFont="1" applyFill="1" applyBorder="1" applyAlignment="1">
      <alignment vertical="top"/>
    </xf>
    <xf numFmtId="0" fontId="26" fillId="0" borderId="49" xfId="0" applyFont="1" applyFill="1" applyBorder="1" applyAlignment="1">
      <alignment vertical="top" wrapText="1"/>
    </xf>
    <xf numFmtId="0" fontId="26" fillId="0" borderId="46" xfId="42" applyFont="1" applyFill="1" applyBorder="1" applyAlignment="1">
      <alignment horizontal="left" vertical="top" wrapText="1"/>
    </xf>
    <xf numFmtId="14" fontId="26" fillId="0" borderId="79" xfId="0" applyNumberFormat="1" applyFont="1" applyFill="1" applyBorder="1" applyAlignment="1">
      <alignment horizontal="left" vertical="top" wrapText="1"/>
    </xf>
    <xf numFmtId="0" fontId="26" fillId="0" borderId="55" xfId="42" applyFont="1" applyFill="1" applyBorder="1" applyAlignment="1">
      <alignment horizontal="left" vertical="top" wrapText="1"/>
    </xf>
    <xf numFmtId="0" fontId="26" fillId="0" borderId="48" xfId="42" applyFont="1" applyFill="1" applyBorder="1" applyAlignment="1">
      <alignment horizontal="left" vertical="top" wrapText="1"/>
    </xf>
    <xf numFmtId="0" fontId="26" fillId="0" borderId="79" xfId="42" applyFont="1" applyFill="1" applyBorder="1" applyAlignment="1">
      <alignment horizontal="left" vertical="top" wrapText="1"/>
    </xf>
    <xf numFmtId="0" fontId="26" fillId="0" borderId="55" xfId="0" applyFont="1" applyFill="1" applyBorder="1"/>
    <xf numFmtId="0" fontId="26" fillId="0" borderId="51" xfId="0" applyFont="1" applyFill="1" applyBorder="1"/>
    <xf numFmtId="0" fontId="26" fillId="0" borderId="44" xfId="0" applyFont="1" applyFill="1" applyBorder="1"/>
    <xf numFmtId="14" fontId="26" fillId="0" borderId="79" xfId="0" applyNumberFormat="1" applyFont="1" applyFill="1" applyBorder="1" applyAlignment="1">
      <alignment horizontal="center" vertical="top" wrapText="1"/>
    </xf>
    <xf numFmtId="0" fontId="26" fillId="0" borderId="0" xfId="42" applyFont="1" applyFill="1" applyAlignment="1">
      <alignment horizontal="left" vertical="top" wrapText="1"/>
    </xf>
    <xf numFmtId="14" fontId="26" fillId="0" borderId="4" xfId="0" applyNumberFormat="1" applyFont="1" applyFill="1" applyBorder="1" applyAlignment="1">
      <alignment horizontal="left" vertical="top" wrapText="1"/>
    </xf>
    <xf numFmtId="0" fontId="26" fillId="0" borderId="55" xfId="0" applyFont="1" applyFill="1" applyBorder="1" applyAlignment="1">
      <alignment horizontal="left" vertical="top" wrapText="1"/>
    </xf>
    <xf numFmtId="0" fontId="26" fillId="0" borderId="54" xfId="0" applyFont="1" applyFill="1" applyBorder="1" applyAlignment="1">
      <alignment horizontal="left" vertical="top"/>
    </xf>
    <xf numFmtId="14" fontId="26" fillId="0" borderId="68" xfId="0" applyNumberFormat="1" applyFont="1" applyFill="1" applyBorder="1" applyAlignment="1">
      <alignment horizontal="left" vertical="top" wrapText="1"/>
    </xf>
    <xf numFmtId="0" fontId="26" fillId="0" borderId="68" xfId="0" applyFont="1" applyFill="1" applyBorder="1" applyAlignment="1">
      <alignment horizontal="center" vertical="top" wrapText="1"/>
    </xf>
    <xf numFmtId="0" fontId="26" fillId="0" borderId="83" xfId="0" applyFont="1" applyFill="1" applyBorder="1" applyAlignment="1">
      <alignment horizontal="left" vertical="top"/>
    </xf>
    <xf numFmtId="14" fontId="26" fillId="0" borderId="15" xfId="0" applyNumberFormat="1" applyFont="1" applyFill="1" applyBorder="1" applyAlignment="1">
      <alignment horizontal="left" vertical="top" wrapText="1"/>
    </xf>
    <xf numFmtId="14" fontId="26" fillId="0" borderId="55" xfId="0" applyNumberFormat="1" applyFont="1" applyFill="1" applyBorder="1" applyAlignment="1">
      <alignment horizontal="left" vertical="top" wrapText="1"/>
    </xf>
    <xf numFmtId="0" fontId="26" fillId="0" borderId="55" xfId="0" applyFont="1" applyFill="1" applyBorder="1" applyAlignment="1">
      <alignment horizontal="center" vertical="top" wrapText="1"/>
    </xf>
    <xf numFmtId="0" fontId="26" fillId="0" borderId="44" xfId="42" applyFont="1" applyFill="1" applyBorder="1" applyAlignment="1">
      <alignment horizontal="center" vertical="top" wrapText="1"/>
    </xf>
    <xf numFmtId="14" fontId="26" fillId="0" borderId="44" xfId="0" applyNumberFormat="1" applyFont="1" applyFill="1" applyBorder="1" applyAlignment="1">
      <alignment horizontal="left" vertical="top" wrapText="1"/>
    </xf>
    <xf numFmtId="14" fontId="26" fillId="0" borderId="47" xfId="0" applyNumberFormat="1" applyFont="1" applyFill="1" applyBorder="1" applyAlignment="1">
      <alignment horizontal="left" vertical="top" wrapText="1"/>
    </xf>
    <xf numFmtId="14" fontId="26" fillId="0" borderId="79" xfId="0" applyNumberFormat="1" applyFont="1" applyFill="1" applyBorder="1" applyAlignment="1">
      <alignment horizontal="left" vertical="top"/>
    </xf>
    <xf numFmtId="14" fontId="26" fillId="0" borderId="46" xfId="0" applyNumberFormat="1" applyFont="1" applyFill="1" applyBorder="1" applyAlignment="1">
      <alignment horizontal="left" vertical="top"/>
    </xf>
    <xf numFmtId="14" fontId="26" fillId="0" borderId="52" xfId="0" applyNumberFormat="1" applyFont="1" applyFill="1" applyBorder="1" applyAlignment="1">
      <alignment horizontal="left" vertical="top"/>
    </xf>
    <xf numFmtId="14" fontId="26" fillId="0" borderId="44" xfId="0" applyNumberFormat="1" applyFont="1" applyFill="1" applyBorder="1" applyAlignment="1">
      <alignment horizontal="center" vertical="top" wrapText="1"/>
    </xf>
    <xf numFmtId="14" fontId="26" fillId="0" borderId="93" xfId="0" applyNumberFormat="1" applyFont="1" applyFill="1" applyBorder="1" applyAlignment="1">
      <alignment horizontal="center" vertical="top" wrapText="1"/>
    </xf>
    <xf numFmtId="0" fontId="26" fillId="0" borderId="59" xfId="0" applyFont="1" applyFill="1" applyBorder="1" applyAlignment="1">
      <alignment horizontal="center" vertical="top" wrapText="1"/>
    </xf>
    <xf numFmtId="14" fontId="26" fillId="0" borderId="56" xfId="0" applyNumberFormat="1" applyFont="1" applyFill="1" applyBorder="1" applyAlignment="1">
      <alignment horizontal="center" vertical="top" wrapText="1"/>
    </xf>
    <xf numFmtId="14" fontId="26" fillId="0" borderId="47" xfId="0" applyNumberFormat="1" applyFont="1" applyFill="1" applyBorder="1" applyAlignment="1">
      <alignment horizontal="center" vertical="top" wrapText="1"/>
    </xf>
    <xf numFmtId="14" fontId="26" fillId="0" borderId="49" xfId="0" applyNumberFormat="1" applyFont="1" applyFill="1" applyBorder="1" applyAlignment="1">
      <alignment horizontal="center" vertical="top" wrapText="1"/>
    </xf>
    <xf numFmtId="0" fontId="26" fillId="0" borderId="47" xfId="42" applyFont="1" applyBorder="1" applyAlignment="1">
      <alignment vertical="top" wrapText="1"/>
    </xf>
    <xf numFmtId="0" fontId="26" fillId="0" borderId="55" xfId="42" applyFont="1" applyBorder="1" applyAlignment="1">
      <alignmen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10 10" xfId="40" xr:uid="{00000000-0005-0000-0000-000028000000}"/>
    <cellStyle name="Normal 12" xfId="41" xr:uid="{00000000-0005-0000-0000-000029000000}"/>
    <cellStyle name="Normal 2" xfId="42" xr:uid="{00000000-0005-0000-0000-00002A000000}"/>
    <cellStyle name="Normal 2 10" xfId="43" xr:uid="{00000000-0005-0000-0000-00002B000000}"/>
    <cellStyle name="Normal 47" xfId="44" xr:uid="{00000000-0005-0000-0000-00002C000000}"/>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file:///C:\Users\lilro\AppData\Local\Microsoft\Windows\INetCache\Content.Outlook\VN32I1QG\07_CCTV%20-%20Bradling%20Security\SLA%20or%20Contrac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7719"/>
  <sheetViews>
    <sheetView tabSelected="1" zoomScale="85" zoomScaleNormal="85" workbookViewId="0">
      <pane ySplit="1" topLeftCell="A2" activePane="bottomLeft" state="frozen"/>
      <selection activeCell="B1" sqref="B1"/>
      <selection pane="bottomLeft" activeCell="E50" sqref="E50"/>
    </sheetView>
  </sheetViews>
  <sheetFormatPr defaultColWidth="9.109375" defaultRowHeight="15.75" customHeight="1" x14ac:dyDescent="0.3"/>
  <cols>
    <col min="1" max="1" width="16.33203125" style="423" customWidth="1"/>
    <col min="2" max="2" width="15.6640625" style="423" customWidth="1"/>
    <col min="3" max="3" width="13.88671875" style="202" customWidth="1"/>
    <col min="4" max="4" width="73.33203125" style="202" customWidth="1"/>
    <col min="5" max="5" width="60.88671875" style="202" customWidth="1"/>
    <col min="6" max="6" width="13" style="579" customWidth="1"/>
    <col min="7" max="7" width="12.6640625" style="579" bestFit="1" customWidth="1"/>
    <col min="8" max="8" width="12" style="423" customWidth="1"/>
    <col min="9" max="9" width="15.44140625" style="410" customWidth="1"/>
    <col min="10" max="10" width="16.33203125" style="579" customWidth="1"/>
    <col min="11" max="11" width="14.6640625" style="579" customWidth="1"/>
    <col min="12" max="12" width="17.5546875" style="485" customWidth="1"/>
    <col min="13" max="13" width="19.33203125" style="485" customWidth="1"/>
    <col min="14" max="14" width="28.109375" style="410" customWidth="1"/>
    <col min="15" max="15" width="44" style="423" customWidth="1"/>
    <col min="16" max="16" width="22.33203125" style="423" customWidth="1"/>
    <col min="17" max="17" width="33.33203125" style="202" customWidth="1"/>
    <col min="18" max="18" width="23.44140625" style="423" customWidth="1"/>
    <col min="19" max="19" width="22.109375" style="423" customWidth="1"/>
    <col min="20" max="20" width="20.6640625" style="423" customWidth="1"/>
    <col min="21" max="21" width="39.33203125" style="423" customWidth="1"/>
    <col min="22" max="22" width="9.109375" style="423"/>
    <col min="23" max="23" width="14.109375" style="423" customWidth="1"/>
    <col min="24" max="16384" width="9.109375" style="423"/>
  </cols>
  <sheetData>
    <row r="1" spans="1:21" s="410" customFormat="1" ht="82.8" x14ac:dyDescent="0.3">
      <c r="A1" s="403" t="s">
        <v>0</v>
      </c>
      <c r="B1" s="404" t="s">
        <v>1</v>
      </c>
      <c r="C1" s="404" t="s">
        <v>2</v>
      </c>
      <c r="D1" s="403" t="s">
        <v>3</v>
      </c>
      <c r="E1" s="403" t="s">
        <v>4</v>
      </c>
      <c r="F1" s="405" t="s">
        <v>5</v>
      </c>
      <c r="G1" s="405" t="s">
        <v>6</v>
      </c>
      <c r="H1" s="403" t="s">
        <v>7</v>
      </c>
      <c r="I1" s="403" t="s">
        <v>8</v>
      </c>
      <c r="J1" s="405" t="s">
        <v>9</v>
      </c>
      <c r="K1" s="405" t="s">
        <v>10</v>
      </c>
      <c r="L1" s="406" t="s">
        <v>11</v>
      </c>
      <c r="M1" s="406" t="s">
        <v>12</v>
      </c>
      <c r="N1" s="403" t="s">
        <v>16</v>
      </c>
      <c r="O1" s="403" t="s">
        <v>18</v>
      </c>
      <c r="P1" s="407" t="s">
        <v>19</v>
      </c>
      <c r="Q1" s="407" t="s">
        <v>20</v>
      </c>
      <c r="R1" s="407" t="s">
        <v>21</v>
      </c>
      <c r="S1" s="407" t="s">
        <v>22</v>
      </c>
      <c r="T1" s="408" t="s">
        <v>23</v>
      </c>
      <c r="U1" s="409" t="s">
        <v>24</v>
      </c>
    </row>
    <row r="2" spans="1:21" s="423" customFormat="1" ht="81" customHeight="1" x14ac:dyDescent="0.3">
      <c r="A2" s="718" t="s">
        <v>32</v>
      </c>
      <c r="B2" s="718" t="s">
        <v>26</v>
      </c>
      <c r="C2" s="718" t="s">
        <v>27</v>
      </c>
      <c r="D2" s="718" t="s">
        <v>33</v>
      </c>
      <c r="E2" s="718" t="s">
        <v>34</v>
      </c>
      <c r="F2" s="726">
        <v>44743</v>
      </c>
      <c r="G2" s="726">
        <v>45473</v>
      </c>
      <c r="H2" s="718" t="s">
        <v>35</v>
      </c>
      <c r="I2" s="737"/>
      <c r="J2" s="726">
        <f t="shared" ref="J2:J7" si="0">G2-540</f>
        <v>44933</v>
      </c>
      <c r="K2" s="726"/>
      <c r="L2" s="427">
        <f>M2*2</f>
        <v>16848</v>
      </c>
      <c r="M2" s="427">
        <v>8424</v>
      </c>
      <c r="N2" s="737" t="s">
        <v>36</v>
      </c>
      <c r="O2" s="718" t="s">
        <v>38</v>
      </c>
      <c r="P2" s="718" t="s">
        <v>39</v>
      </c>
      <c r="Q2" s="718" t="s">
        <v>40</v>
      </c>
      <c r="R2" s="721" t="s">
        <v>41</v>
      </c>
      <c r="S2" s="722" t="s">
        <v>42</v>
      </c>
      <c r="T2" s="722"/>
      <c r="U2" s="722"/>
    </row>
    <row r="3" spans="1:21" s="423" customFormat="1" ht="81" customHeight="1" x14ac:dyDescent="0.3">
      <c r="A3" s="718" t="s">
        <v>43</v>
      </c>
      <c r="B3" s="718" t="s">
        <v>26</v>
      </c>
      <c r="C3" s="718" t="s">
        <v>27</v>
      </c>
      <c r="D3" s="718" t="s">
        <v>44</v>
      </c>
      <c r="E3" s="718" t="s">
        <v>45</v>
      </c>
      <c r="F3" s="726">
        <v>45058</v>
      </c>
      <c r="G3" s="726">
        <v>45497</v>
      </c>
      <c r="H3" s="718" t="s">
        <v>46</v>
      </c>
      <c r="I3" s="725" t="s">
        <v>28</v>
      </c>
      <c r="J3" s="726">
        <f t="shared" si="0"/>
        <v>44957</v>
      </c>
      <c r="K3" s="726" t="s">
        <v>28</v>
      </c>
      <c r="L3" s="427">
        <v>337679</v>
      </c>
      <c r="M3" s="743" t="s">
        <v>28</v>
      </c>
      <c r="N3" s="737" t="s">
        <v>47</v>
      </c>
      <c r="O3" s="718" t="s">
        <v>48</v>
      </c>
      <c r="P3" s="718" t="s">
        <v>49</v>
      </c>
      <c r="Q3" s="986" t="s">
        <v>50</v>
      </c>
      <c r="R3" s="987" t="s">
        <v>51</v>
      </c>
      <c r="S3" s="988" t="s">
        <v>52</v>
      </c>
      <c r="T3" s="722" t="s">
        <v>53</v>
      </c>
      <c r="U3" s="723" t="s">
        <v>54</v>
      </c>
    </row>
    <row r="4" spans="1:21" s="423" customFormat="1" ht="29.4" customHeight="1" x14ac:dyDescent="0.3">
      <c r="A4" s="724">
        <v>217090</v>
      </c>
      <c r="B4" s="718" t="s">
        <v>26</v>
      </c>
      <c r="C4" s="718" t="s">
        <v>55</v>
      </c>
      <c r="D4" s="724" t="s">
        <v>56</v>
      </c>
      <c r="E4" s="724" t="s">
        <v>57</v>
      </c>
      <c r="F4" s="726">
        <v>45137</v>
      </c>
      <c r="G4" s="726">
        <v>45502</v>
      </c>
      <c r="H4" s="718" t="s">
        <v>58</v>
      </c>
      <c r="I4" s="725" t="s">
        <v>28</v>
      </c>
      <c r="J4" s="726">
        <f t="shared" si="0"/>
        <v>44962</v>
      </c>
      <c r="K4" s="726" t="s">
        <v>28</v>
      </c>
      <c r="L4" s="727">
        <v>15000</v>
      </c>
      <c r="M4" s="743">
        <v>15000</v>
      </c>
      <c r="N4" s="732" t="s">
        <v>59</v>
      </c>
      <c r="O4" s="724" t="s">
        <v>60</v>
      </c>
      <c r="P4" s="718" t="s">
        <v>49</v>
      </c>
      <c r="Q4" s="986" t="s">
        <v>40</v>
      </c>
      <c r="R4" s="718" t="s">
        <v>61</v>
      </c>
      <c r="S4" s="747" t="s">
        <v>62</v>
      </c>
      <c r="T4" s="730" t="s">
        <v>63</v>
      </c>
      <c r="U4" s="738"/>
    </row>
    <row r="5" spans="1:21" s="423" customFormat="1" ht="29.4" customHeight="1" x14ac:dyDescent="0.3">
      <c r="A5" s="718" t="s">
        <v>28</v>
      </c>
      <c r="B5" s="718" t="s">
        <v>26</v>
      </c>
      <c r="C5" s="718" t="s">
        <v>27</v>
      </c>
      <c r="D5" s="718" t="s">
        <v>65</v>
      </c>
      <c r="E5" s="718" t="s">
        <v>66</v>
      </c>
      <c r="F5" s="726">
        <v>44409</v>
      </c>
      <c r="G5" s="726">
        <v>45504</v>
      </c>
      <c r="H5" s="718" t="s">
        <v>67</v>
      </c>
      <c r="I5" s="725" t="s">
        <v>28</v>
      </c>
      <c r="J5" s="726">
        <f t="shared" si="0"/>
        <v>44964</v>
      </c>
      <c r="K5" s="726" t="s">
        <v>28</v>
      </c>
      <c r="L5" s="427">
        <v>5400</v>
      </c>
      <c r="M5" s="427">
        <v>1800</v>
      </c>
      <c r="N5" s="737" t="s">
        <v>47</v>
      </c>
      <c r="O5" s="718" t="s">
        <v>69</v>
      </c>
      <c r="P5" s="718" t="s">
        <v>39</v>
      </c>
      <c r="Q5" s="718" t="s">
        <v>50</v>
      </c>
      <c r="R5" s="718" t="s">
        <v>51</v>
      </c>
      <c r="S5" s="718" t="s">
        <v>70</v>
      </c>
      <c r="T5" s="718"/>
      <c r="U5" s="730"/>
    </row>
    <row r="6" spans="1:21" s="423" customFormat="1" ht="29.4" customHeight="1" x14ac:dyDescent="0.3">
      <c r="A6" s="718" t="s">
        <v>71</v>
      </c>
      <c r="B6" s="718" t="s">
        <v>26</v>
      </c>
      <c r="C6" s="718" t="s">
        <v>27</v>
      </c>
      <c r="D6" s="718" t="s">
        <v>72</v>
      </c>
      <c r="E6" s="718" t="s">
        <v>73</v>
      </c>
      <c r="F6" s="726">
        <v>44409</v>
      </c>
      <c r="G6" s="726">
        <v>45504</v>
      </c>
      <c r="H6" s="718" t="s">
        <v>67</v>
      </c>
      <c r="I6" s="725" t="s">
        <v>28</v>
      </c>
      <c r="J6" s="726">
        <f t="shared" si="0"/>
        <v>44964</v>
      </c>
      <c r="K6" s="726" t="s">
        <v>28</v>
      </c>
      <c r="L6" s="427">
        <v>234000</v>
      </c>
      <c r="M6" s="427">
        <v>78004.100000000006</v>
      </c>
      <c r="N6" s="737" t="s">
        <v>59</v>
      </c>
      <c r="O6" s="718" t="s">
        <v>74</v>
      </c>
      <c r="P6" s="718" t="s">
        <v>49</v>
      </c>
      <c r="Q6" s="718" t="s">
        <v>40</v>
      </c>
      <c r="R6" s="718" t="s">
        <v>75</v>
      </c>
      <c r="S6" s="718" t="s">
        <v>76</v>
      </c>
      <c r="T6" s="718" t="s">
        <v>77</v>
      </c>
      <c r="U6" s="721" t="s">
        <v>78</v>
      </c>
    </row>
    <row r="7" spans="1:21" s="423" customFormat="1" ht="29.4" customHeight="1" x14ac:dyDescent="0.3">
      <c r="A7" s="739" t="s">
        <v>79</v>
      </c>
      <c r="B7" s="724" t="s">
        <v>26</v>
      </c>
      <c r="C7" s="718" t="s">
        <v>80</v>
      </c>
      <c r="D7" s="740" t="s">
        <v>81</v>
      </c>
      <c r="E7" s="718" t="s">
        <v>82</v>
      </c>
      <c r="F7" s="731">
        <v>45139</v>
      </c>
      <c r="G7" s="731">
        <v>45504</v>
      </c>
      <c r="H7" s="737" t="s">
        <v>58</v>
      </c>
      <c r="I7" s="732" t="s">
        <v>28</v>
      </c>
      <c r="J7" s="726">
        <f t="shared" si="0"/>
        <v>44964</v>
      </c>
      <c r="K7" s="731" t="s">
        <v>28</v>
      </c>
      <c r="L7" s="727">
        <v>9000</v>
      </c>
      <c r="M7" s="727">
        <v>9000</v>
      </c>
      <c r="N7" s="732" t="s">
        <v>83</v>
      </c>
      <c r="O7" s="739" t="s">
        <v>84</v>
      </c>
      <c r="P7" s="989" t="s">
        <v>49</v>
      </c>
      <c r="Q7" s="986" t="s">
        <v>85</v>
      </c>
      <c r="R7" s="718" t="s">
        <v>86</v>
      </c>
      <c r="S7" s="718" t="s">
        <v>87</v>
      </c>
      <c r="T7" s="718" t="s">
        <v>88</v>
      </c>
      <c r="U7" s="733"/>
    </row>
    <row r="8" spans="1:21" s="423" customFormat="1" ht="29.4" customHeight="1" x14ac:dyDescent="0.3">
      <c r="A8" s="718" t="s">
        <v>89</v>
      </c>
      <c r="B8" s="718" t="s">
        <v>26</v>
      </c>
      <c r="C8" s="718" t="s">
        <v>27</v>
      </c>
      <c r="D8" s="718" t="s">
        <v>90</v>
      </c>
      <c r="E8" s="718" t="s">
        <v>91</v>
      </c>
      <c r="F8" s="726">
        <v>44811</v>
      </c>
      <c r="G8" s="726">
        <v>45175</v>
      </c>
      <c r="H8" s="718" t="s">
        <v>58</v>
      </c>
      <c r="I8" s="725" t="s">
        <v>58</v>
      </c>
      <c r="J8" s="726">
        <f>G8-180</f>
        <v>44995</v>
      </c>
      <c r="K8" s="726">
        <v>45541</v>
      </c>
      <c r="L8" s="427">
        <v>23304.16</v>
      </c>
      <c r="M8" s="427">
        <v>23304.16</v>
      </c>
      <c r="N8" s="737" t="s">
        <v>92</v>
      </c>
      <c r="O8" s="718" t="s">
        <v>94</v>
      </c>
      <c r="P8" s="720" t="s">
        <v>39</v>
      </c>
      <c r="Q8" s="718" t="s">
        <v>95</v>
      </c>
      <c r="R8" s="718" t="s">
        <v>96</v>
      </c>
      <c r="S8" s="718" t="s">
        <v>87</v>
      </c>
      <c r="T8" s="734" t="s">
        <v>97</v>
      </c>
      <c r="U8" s="734" t="s">
        <v>98</v>
      </c>
    </row>
    <row r="9" spans="1:21" s="423" customFormat="1" ht="81" customHeight="1" x14ac:dyDescent="0.3">
      <c r="A9" s="718" t="s">
        <v>99</v>
      </c>
      <c r="B9" s="718" t="s">
        <v>26</v>
      </c>
      <c r="C9" s="718" t="s">
        <v>27</v>
      </c>
      <c r="D9" s="718" t="s">
        <v>100</v>
      </c>
      <c r="E9" s="718" t="s">
        <v>101</v>
      </c>
      <c r="F9" s="726">
        <v>44440</v>
      </c>
      <c r="G9" s="726">
        <v>45536</v>
      </c>
      <c r="H9" s="718" t="s">
        <v>67</v>
      </c>
      <c r="I9" s="725" t="s">
        <v>28</v>
      </c>
      <c r="J9" s="726">
        <f>G9-540</f>
        <v>44996</v>
      </c>
      <c r="K9" s="726" t="s">
        <v>28</v>
      </c>
      <c r="L9" s="427">
        <v>45000</v>
      </c>
      <c r="M9" s="427">
        <v>15000</v>
      </c>
      <c r="N9" s="737" t="s">
        <v>102</v>
      </c>
      <c r="O9" s="718" t="s">
        <v>104</v>
      </c>
      <c r="P9" s="720" t="s">
        <v>49</v>
      </c>
      <c r="Q9" s="734" t="s">
        <v>105</v>
      </c>
      <c r="R9" s="734" t="s">
        <v>106</v>
      </c>
      <c r="S9" s="718" t="s">
        <v>107</v>
      </c>
      <c r="T9" s="718" t="s">
        <v>108</v>
      </c>
      <c r="U9" s="718" t="s">
        <v>28</v>
      </c>
    </row>
    <row r="10" spans="1:21" s="423" customFormat="1" ht="81" customHeight="1" x14ac:dyDescent="0.3">
      <c r="A10" s="735" t="s">
        <v>109</v>
      </c>
      <c r="B10" s="718" t="s">
        <v>26</v>
      </c>
      <c r="C10" s="718" t="s">
        <v>27</v>
      </c>
      <c r="D10" s="718" t="s">
        <v>110</v>
      </c>
      <c r="E10" s="718" t="s">
        <v>111</v>
      </c>
      <c r="F10" s="726">
        <v>44810</v>
      </c>
      <c r="G10" s="726">
        <v>45541</v>
      </c>
      <c r="H10" s="718" t="s">
        <v>35</v>
      </c>
      <c r="I10" s="725" t="s">
        <v>28</v>
      </c>
      <c r="J10" s="726">
        <f>G10-540</f>
        <v>45001</v>
      </c>
      <c r="K10" s="726" t="s">
        <v>28</v>
      </c>
      <c r="L10" s="427">
        <v>26852</v>
      </c>
      <c r="M10" s="427">
        <v>13426</v>
      </c>
      <c r="N10" s="737" t="s">
        <v>112</v>
      </c>
      <c r="O10" s="718" t="s">
        <v>110</v>
      </c>
      <c r="P10" s="985" t="s">
        <v>114</v>
      </c>
      <c r="Q10" s="722" t="s">
        <v>115</v>
      </c>
      <c r="R10" s="722" t="s">
        <v>116</v>
      </c>
      <c r="S10" s="720" t="s">
        <v>87</v>
      </c>
      <c r="T10" s="718"/>
      <c r="U10" s="718"/>
    </row>
    <row r="11" spans="1:21" s="423" customFormat="1" ht="81" customHeight="1" x14ac:dyDescent="0.3">
      <c r="A11" s="718" t="s">
        <v>117</v>
      </c>
      <c r="B11" s="718" t="s">
        <v>26</v>
      </c>
      <c r="C11" s="718" t="s">
        <v>27</v>
      </c>
      <c r="D11" s="718" t="s">
        <v>118</v>
      </c>
      <c r="E11" s="718" t="s">
        <v>119</v>
      </c>
      <c r="F11" s="726">
        <v>44835</v>
      </c>
      <c r="G11" s="726">
        <v>45199</v>
      </c>
      <c r="H11" s="718" t="s">
        <v>58</v>
      </c>
      <c r="I11" s="737" t="s">
        <v>120</v>
      </c>
      <c r="J11" s="726">
        <f>G11-180</f>
        <v>45019</v>
      </c>
      <c r="K11" s="726"/>
      <c r="L11" s="427"/>
      <c r="M11" s="427">
        <v>9097</v>
      </c>
      <c r="N11" s="737" t="s">
        <v>121</v>
      </c>
      <c r="O11" s="718" t="s">
        <v>122</v>
      </c>
      <c r="P11" s="985" t="s">
        <v>114</v>
      </c>
      <c r="Q11" s="722" t="s">
        <v>40</v>
      </c>
      <c r="R11" s="722" t="s">
        <v>75</v>
      </c>
      <c r="S11" s="720" t="s">
        <v>87</v>
      </c>
      <c r="T11" s="718" t="s">
        <v>108</v>
      </c>
      <c r="U11" s="718" t="s">
        <v>98</v>
      </c>
    </row>
    <row r="12" spans="1:21" s="423" customFormat="1" ht="81" customHeight="1" x14ac:dyDescent="0.3">
      <c r="A12" s="718" t="s">
        <v>123</v>
      </c>
      <c r="B12" s="718" t="s">
        <v>26</v>
      </c>
      <c r="C12" s="718" t="s">
        <v>27</v>
      </c>
      <c r="D12" s="718" t="s">
        <v>124</v>
      </c>
      <c r="E12" s="718" t="s">
        <v>125</v>
      </c>
      <c r="F12" s="726">
        <v>44470</v>
      </c>
      <c r="G12" s="726">
        <v>45565</v>
      </c>
      <c r="H12" s="718" t="s">
        <v>67</v>
      </c>
      <c r="I12" s="737">
        <v>1</v>
      </c>
      <c r="J12" s="726">
        <f>G12-540</f>
        <v>45025</v>
      </c>
      <c r="K12" s="726">
        <v>45930</v>
      </c>
      <c r="L12" s="427">
        <f>M12*4</f>
        <v>21072</v>
      </c>
      <c r="M12" s="427">
        <v>5268</v>
      </c>
      <c r="N12" s="737" t="s">
        <v>126</v>
      </c>
      <c r="O12" s="718" t="s">
        <v>127</v>
      </c>
      <c r="P12" s="806" t="s">
        <v>49</v>
      </c>
      <c r="Q12" s="738" t="s">
        <v>128</v>
      </c>
      <c r="R12" s="738" t="s">
        <v>129</v>
      </c>
      <c r="S12" s="720" t="s">
        <v>130</v>
      </c>
      <c r="T12" s="718" t="s">
        <v>131</v>
      </c>
      <c r="U12" s="718"/>
    </row>
    <row r="13" spans="1:21" s="423" customFormat="1" ht="81" customHeight="1" x14ac:dyDescent="0.3">
      <c r="A13" s="718" t="s">
        <v>132</v>
      </c>
      <c r="B13" s="718" t="s">
        <v>26</v>
      </c>
      <c r="C13" s="990" t="s">
        <v>133</v>
      </c>
      <c r="D13" s="718" t="s">
        <v>134</v>
      </c>
      <c r="E13" s="718" t="s">
        <v>135</v>
      </c>
      <c r="F13" s="726">
        <v>42089</v>
      </c>
      <c r="G13" s="726">
        <v>45566</v>
      </c>
      <c r="H13" s="718" t="s">
        <v>136</v>
      </c>
      <c r="I13" s="737" t="s">
        <v>137</v>
      </c>
      <c r="J13" s="726">
        <f>G13-540</f>
        <v>45026</v>
      </c>
      <c r="K13" s="726" t="s">
        <v>28</v>
      </c>
      <c r="L13" s="427" t="s">
        <v>138</v>
      </c>
      <c r="M13" s="427">
        <v>76465</v>
      </c>
      <c r="N13" s="737" t="s">
        <v>139</v>
      </c>
      <c r="O13" s="718" t="s">
        <v>141</v>
      </c>
      <c r="P13" s="806" t="s">
        <v>39</v>
      </c>
      <c r="Q13" s="722" t="s">
        <v>142</v>
      </c>
      <c r="R13" s="722" t="s">
        <v>143</v>
      </c>
      <c r="S13" s="720" t="s">
        <v>30</v>
      </c>
      <c r="T13" s="718" t="s">
        <v>77</v>
      </c>
      <c r="U13" s="718" t="s">
        <v>144</v>
      </c>
    </row>
    <row r="14" spans="1:21" s="423" customFormat="1" ht="41.4" x14ac:dyDescent="0.3">
      <c r="A14" s="718" t="s">
        <v>145</v>
      </c>
      <c r="B14" s="718" t="s">
        <v>26</v>
      </c>
      <c r="C14" s="990" t="s">
        <v>133</v>
      </c>
      <c r="D14" s="718" t="s">
        <v>146</v>
      </c>
      <c r="E14" s="718" t="s">
        <v>146</v>
      </c>
      <c r="F14" s="726">
        <v>42947</v>
      </c>
      <c r="G14" s="726">
        <v>45566</v>
      </c>
      <c r="H14" s="718" t="s">
        <v>67</v>
      </c>
      <c r="I14" s="737" t="s">
        <v>137</v>
      </c>
      <c r="J14" s="726">
        <f>G14-540</f>
        <v>45026</v>
      </c>
      <c r="K14" s="726" t="s">
        <v>28</v>
      </c>
      <c r="L14" s="427"/>
      <c r="M14" s="427">
        <v>59850</v>
      </c>
      <c r="N14" s="737" t="s">
        <v>139</v>
      </c>
      <c r="O14" s="718" t="s">
        <v>147</v>
      </c>
      <c r="P14" s="757" t="s">
        <v>39</v>
      </c>
      <c r="Q14" s="747" t="s">
        <v>142</v>
      </c>
      <c r="R14" s="747" t="s">
        <v>143</v>
      </c>
      <c r="S14" s="718" t="s">
        <v>87</v>
      </c>
      <c r="T14" s="718" t="s">
        <v>77</v>
      </c>
      <c r="U14" s="718" t="s">
        <v>148</v>
      </c>
    </row>
    <row r="15" spans="1:21" s="423" customFormat="1" ht="27.6" x14ac:dyDescent="0.3">
      <c r="A15" s="718" t="s">
        <v>149</v>
      </c>
      <c r="B15" s="718" t="s">
        <v>26</v>
      </c>
      <c r="C15" s="718" t="s">
        <v>27</v>
      </c>
      <c r="D15" s="718" t="s">
        <v>150</v>
      </c>
      <c r="E15" s="718" t="s">
        <v>151</v>
      </c>
      <c r="F15" s="726" t="s">
        <v>152</v>
      </c>
      <c r="G15" s="726">
        <v>45223</v>
      </c>
      <c r="H15" s="718"/>
      <c r="I15" s="737" t="s">
        <v>120</v>
      </c>
      <c r="J15" s="726">
        <f>G15-180</f>
        <v>45043</v>
      </c>
      <c r="K15" s="726"/>
      <c r="L15" s="427"/>
      <c r="M15" s="427">
        <v>18627.22</v>
      </c>
      <c r="N15" s="737" t="s">
        <v>59</v>
      </c>
      <c r="O15" s="718" t="s">
        <v>154</v>
      </c>
      <c r="P15" s="720" t="s">
        <v>39</v>
      </c>
      <c r="Q15" s="718" t="s">
        <v>40</v>
      </c>
      <c r="R15" s="718" t="s">
        <v>41</v>
      </c>
      <c r="S15" s="718" t="s">
        <v>87</v>
      </c>
      <c r="T15" s="718"/>
      <c r="U15" s="718"/>
    </row>
    <row r="16" spans="1:21" s="423" customFormat="1" ht="29.4" customHeight="1" x14ac:dyDescent="0.3">
      <c r="A16" s="718" t="s">
        <v>155</v>
      </c>
      <c r="B16" s="718" t="s">
        <v>26</v>
      </c>
      <c r="C16" s="718" t="s">
        <v>27</v>
      </c>
      <c r="D16" s="718" t="s">
        <v>156</v>
      </c>
      <c r="E16" s="718" t="s">
        <v>157</v>
      </c>
      <c r="F16" s="726">
        <v>44858</v>
      </c>
      <c r="G16" s="726">
        <v>45223</v>
      </c>
      <c r="H16" s="718" t="s">
        <v>58</v>
      </c>
      <c r="I16" s="725" t="s">
        <v>120</v>
      </c>
      <c r="J16" s="726">
        <f>G16-180</f>
        <v>45043</v>
      </c>
      <c r="K16" s="726"/>
      <c r="L16" s="427"/>
      <c r="M16" s="427">
        <v>29861</v>
      </c>
      <c r="N16" s="737" t="s">
        <v>59</v>
      </c>
      <c r="O16" s="718" t="s">
        <v>158</v>
      </c>
      <c r="P16" s="720" t="s">
        <v>49</v>
      </c>
      <c r="Q16" s="718" t="s">
        <v>40</v>
      </c>
      <c r="R16" s="718" t="s">
        <v>159</v>
      </c>
      <c r="S16" s="718" t="s">
        <v>87</v>
      </c>
      <c r="T16" s="718" t="s">
        <v>108</v>
      </c>
      <c r="U16" s="718" t="s">
        <v>98</v>
      </c>
    </row>
    <row r="17" spans="1:23" s="423" customFormat="1" ht="29.4" customHeight="1" x14ac:dyDescent="0.3">
      <c r="A17" s="739" t="s">
        <v>160</v>
      </c>
      <c r="B17" s="724" t="s">
        <v>26</v>
      </c>
      <c r="C17" s="718" t="s">
        <v>27</v>
      </c>
      <c r="D17" s="739" t="s">
        <v>161</v>
      </c>
      <c r="E17" s="739" t="s">
        <v>162</v>
      </c>
      <c r="F17" s="731">
        <v>45223</v>
      </c>
      <c r="G17" s="731">
        <v>45588</v>
      </c>
      <c r="H17" s="737" t="s">
        <v>58</v>
      </c>
      <c r="I17" s="732" t="s">
        <v>28</v>
      </c>
      <c r="J17" s="726">
        <f>G17-540</f>
        <v>45048</v>
      </c>
      <c r="K17" s="731" t="s">
        <v>28</v>
      </c>
      <c r="L17" s="727">
        <v>31862</v>
      </c>
      <c r="M17" s="727">
        <v>31862</v>
      </c>
      <c r="N17" s="732" t="s">
        <v>59</v>
      </c>
      <c r="O17" s="739" t="s">
        <v>164</v>
      </c>
      <c r="P17" s="989" t="s">
        <v>39</v>
      </c>
      <c r="Q17" s="991" t="s">
        <v>40</v>
      </c>
      <c r="R17" s="737" t="s">
        <v>165</v>
      </c>
      <c r="S17" s="737" t="s">
        <v>87</v>
      </c>
      <c r="T17" s="718" t="s">
        <v>63</v>
      </c>
      <c r="U17" s="740"/>
    </row>
    <row r="18" spans="1:23" s="423" customFormat="1" ht="29.4" customHeight="1" x14ac:dyDescent="0.3">
      <c r="A18" s="718" t="s">
        <v>166</v>
      </c>
      <c r="B18" s="718" t="s">
        <v>26</v>
      </c>
      <c r="C18" s="718" t="s">
        <v>55</v>
      </c>
      <c r="D18" s="718" t="s">
        <v>167</v>
      </c>
      <c r="E18" s="718" t="s">
        <v>168</v>
      </c>
      <c r="F18" s="726">
        <v>44977</v>
      </c>
      <c r="G18" s="726">
        <v>45051</v>
      </c>
      <c r="H18" s="718" t="s">
        <v>169</v>
      </c>
      <c r="I18" s="725">
        <v>45187</v>
      </c>
      <c r="J18" s="726">
        <v>45051</v>
      </c>
      <c r="K18" s="726">
        <v>45139</v>
      </c>
      <c r="L18" s="743">
        <v>81705.7</v>
      </c>
      <c r="M18" s="743">
        <v>81705.7</v>
      </c>
      <c r="N18" s="737" t="s">
        <v>170</v>
      </c>
      <c r="O18" s="718" t="s">
        <v>172</v>
      </c>
      <c r="P18" s="720" t="s">
        <v>49</v>
      </c>
      <c r="Q18" s="718" t="s">
        <v>85</v>
      </c>
      <c r="R18" s="718" t="s">
        <v>173</v>
      </c>
      <c r="S18" s="718" t="s">
        <v>87</v>
      </c>
      <c r="T18" s="718" t="s">
        <v>88</v>
      </c>
      <c r="U18" s="718"/>
    </row>
    <row r="19" spans="1:23" s="423" customFormat="1" ht="13.8" x14ac:dyDescent="0.3">
      <c r="A19" s="718" t="s">
        <v>98</v>
      </c>
      <c r="B19" s="718" t="s">
        <v>174</v>
      </c>
      <c r="C19" s="718" t="s">
        <v>27</v>
      </c>
      <c r="D19" s="718" t="s">
        <v>175</v>
      </c>
      <c r="E19" s="718" t="s">
        <v>176</v>
      </c>
      <c r="F19" s="726">
        <v>43409</v>
      </c>
      <c r="G19" s="726">
        <v>45235</v>
      </c>
      <c r="H19" s="718" t="s">
        <v>177</v>
      </c>
      <c r="I19" s="725" t="s">
        <v>28</v>
      </c>
      <c r="J19" s="726">
        <f>G19-180</f>
        <v>45055</v>
      </c>
      <c r="K19" s="726" t="s">
        <v>28</v>
      </c>
      <c r="L19" s="427">
        <f>M19*5</f>
        <v>60560</v>
      </c>
      <c r="M19" s="427">
        <v>12112</v>
      </c>
      <c r="N19" s="737" t="s">
        <v>178</v>
      </c>
      <c r="O19" s="718" t="s">
        <v>180</v>
      </c>
      <c r="P19" s="720" t="s">
        <v>39</v>
      </c>
      <c r="Q19" s="718" t="s">
        <v>128</v>
      </c>
      <c r="R19" s="718" t="s">
        <v>181</v>
      </c>
      <c r="S19" s="718" t="s">
        <v>87</v>
      </c>
      <c r="T19" s="718" t="s">
        <v>77</v>
      </c>
      <c r="U19" s="718" t="s">
        <v>182</v>
      </c>
      <c r="W19" s="202"/>
    </row>
    <row r="20" spans="1:23" s="423" customFormat="1" ht="27.6" x14ac:dyDescent="0.3">
      <c r="A20" s="718" t="s">
        <v>183</v>
      </c>
      <c r="B20" s="718" t="s">
        <v>26</v>
      </c>
      <c r="C20" s="718" t="s">
        <v>27</v>
      </c>
      <c r="D20" s="718" t="s">
        <v>184</v>
      </c>
      <c r="E20" s="718" t="s">
        <v>185</v>
      </c>
      <c r="F20" s="726">
        <v>43770</v>
      </c>
      <c r="G20" s="726">
        <v>45597</v>
      </c>
      <c r="H20" s="718" t="s">
        <v>177</v>
      </c>
      <c r="I20" s="725" t="s">
        <v>28</v>
      </c>
      <c r="J20" s="726">
        <f t="shared" ref="J20:J29" si="1">G20-540</f>
        <v>45057</v>
      </c>
      <c r="K20" s="726" t="s">
        <v>28</v>
      </c>
      <c r="L20" s="427">
        <v>39381.199999999997</v>
      </c>
      <c r="M20" s="427">
        <v>7876.24</v>
      </c>
      <c r="N20" s="737" t="s">
        <v>186</v>
      </c>
      <c r="O20" s="718" t="s">
        <v>187</v>
      </c>
      <c r="P20" s="720" t="s">
        <v>114</v>
      </c>
      <c r="Q20" s="718" t="s">
        <v>40</v>
      </c>
      <c r="R20" s="718" t="s">
        <v>188</v>
      </c>
      <c r="S20" s="718" t="s">
        <v>87</v>
      </c>
      <c r="T20" s="718" t="s">
        <v>77</v>
      </c>
      <c r="U20" s="718" t="s">
        <v>189</v>
      </c>
      <c r="W20" s="202"/>
    </row>
    <row r="21" spans="1:23" s="423" customFormat="1" ht="29.4" customHeight="1" x14ac:dyDescent="0.3">
      <c r="A21" s="740" t="s">
        <v>190</v>
      </c>
      <c r="B21" s="724" t="s">
        <v>26</v>
      </c>
      <c r="C21" s="718" t="s">
        <v>27</v>
      </c>
      <c r="D21" s="740" t="s">
        <v>191</v>
      </c>
      <c r="E21" s="740" t="s">
        <v>192</v>
      </c>
      <c r="F21" s="731">
        <v>45231</v>
      </c>
      <c r="G21" s="731">
        <v>45597</v>
      </c>
      <c r="H21" s="737" t="s">
        <v>58</v>
      </c>
      <c r="I21" s="732" t="s">
        <v>58</v>
      </c>
      <c r="J21" s="726">
        <f t="shared" si="1"/>
        <v>45057</v>
      </c>
      <c r="K21" s="731">
        <v>45597</v>
      </c>
      <c r="L21" s="727">
        <v>4460</v>
      </c>
      <c r="M21" s="727">
        <v>4460</v>
      </c>
      <c r="N21" s="732" t="s">
        <v>47</v>
      </c>
      <c r="O21" s="739" t="s">
        <v>194</v>
      </c>
      <c r="P21" s="989" t="s">
        <v>49</v>
      </c>
      <c r="Q21" s="991" t="s">
        <v>50</v>
      </c>
      <c r="R21" s="737" t="s">
        <v>51</v>
      </c>
      <c r="S21" s="737" t="s">
        <v>195</v>
      </c>
      <c r="T21" s="718"/>
      <c r="U21" s="740"/>
      <c r="V21" s="202"/>
    </row>
    <row r="22" spans="1:23" s="423" customFormat="1" ht="27.6" x14ac:dyDescent="0.3">
      <c r="A22" s="718" t="s">
        <v>196</v>
      </c>
      <c r="B22" s="718" t="s">
        <v>197</v>
      </c>
      <c r="C22" s="718" t="s">
        <v>27</v>
      </c>
      <c r="D22" s="718" t="s">
        <v>198</v>
      </c>
      <c r="E22" s="718" t="s">
        <v>199</v>
      </c>
      <c r="F22" s="726">
        <v>44882</v>
      </c>
      <c r="G22" s="726">
        <v>45613</v>
      </c>
      <c r="H22" s="718" t="s">
        <v>35</v>
      </c>
      <c r="I22" s="725" t="s">
        <v>28</v>
      </c>
      <c r="J22" s="726">
        <f t="shared" si="1"/>
        <v>45073</v>
      </c>
      <c r="K22" s="726" t="s">
        <v>28</v>
      </c>
      <c r="L22" s="427">
        <v>8054</v>
      </c>
      <c r="M22" s="427" t="s">
        <v>98</v>
      </c>
      <c r="N22" s="737" t="s">
        <v>102</v>
      </c>
      <c r="O22" s="718" t="s">
        <v>198</v>
      </c>
      <c r="P22" s="720" t="s">
        <v>114</v>
      </c>
      <c r="Q22" s="718" t="s">
        <v>200</v>
      </c>
      <c r="R22" s="718" t="s">
        <v>201</v>
      </c>
      <c r="S22" s="718" t="s">
        <v>87</v>
      </c>
      <c r="T22" s="718"/>
      <c r="U22" s="721"/>
      <c r="V22" s="202"/>
    </row>
    <row r="23" spans="1:23" s="423" customFormat="1" ht="37.950000000000003" customHeight="1" x14ac:dyDescent="0.3">
      <c r="A23" s="718" t="s">
        <v>202</v>
      </c>
      <c r="B23" s="718" t="s">
        <v>197</v>
      </c>
      <c r="C23" s="718" t="s">
        <v>27</v>
      </c>
      <c r="D23" s="718" t="s">
        <v>203</v>
      </c>
      <c r="E23" s="718" t="s">
        <v>204</v>
      </c>
      <c r="F23" s="726">
        <v>44882</v>
      </c>
      <c r="G23" s="726">
        <v>45613</v>
      </c>
      <c r="H23" s="718" t="s">
        <v>35</v>
      </c>
      <c r="I23" s="725" t="s">
        <v>28</v>
      </c>
      <c r="J23" s="726">
        <f t="shared" si="1"/>
        <v>45073</v>
      </c>
      <c r="K23" s="726" t="s">
        <v>28</v>
      </c>
      <c r="L23" s="427">
        <v>20221.88</v>
      </c>
      <c r="M23" s="427">
        <v>9629.44</v>
      </c>
      <c r="N23" s="737" t="s">
        <v>205</v>
      </c>
      <c r="O23" s="718" t="s">
        <v>207</v>
      </c>
      <c r="P23" s="720" t="s">
        <v>114</v>
      </c>
      <c r="Q23" s="718" t="s">
        <v>115</v>
      </c>
      <c r="R23" s="718" t="s">
        <v>208</v>
      </c>
      <c r="S23" s="718" t="s">
        <v>209</v>
      </c>
      <c r="T23" s="718"/>
      <c r="U23" s="721"/>
    </row>
    <row r="24" spans="1:23" s="423" customFormat="1" ht="37.950000000000003" customHeight="1" x14ac:dyDescent="0.3">
      <c r="A24" s="739" t="s">
        <v>210</v>
      </c>
      <c r="B24" s="724" t="s">
        <v>26</v>
      </c>
      <c r="C24" s="718" t="s">
        <v>80</v>
      </c>
      <c r="D24" s="739" t="s">
        <v>211</v>
      </c>
      <c r="E24" s="739" t="s">
        <v>211</v>
      </c>
      <c r="F24" s="731">
        <v>45224</v>
      </c>
      <c r="G24" s="731">
        <v>45626</v>
      </c>
      <c r="H24" s="737" t="s">
        <v>58</v>
      </c>
      <c r="I24" s="732" t="s">
        <v>28</v>
      </c>
      <c r="J24" s="726">
        <f t="shared" si="1"/>
        <v>45086</v>
      </c>
      <c r="K24" s="731" t="s">
        <v>28</v>
      </c>
      <c r="L24" s="727">
        <v>19317.11</v>
      </c>
      <c r="M24" s="727">
        <v>19317.11</v>
      </c>
      <c r="N24" s="728" t="s">
        <v>59</v>
      </c>
      <c r="O24" s="788" t="s">
        <v>212</v>
      </c>
      <c r="P24" s="737" t="s">
        <v>39</v>
      </c>
      <c r="Q24" s="991" t="s">
        <v>40</v>
      </c>
      <c r="R24" s="737" t="s">
        <v>213</v>
      </c>
      <c r="S24" s="737" t="s">
        <v>87</v>
      </c>
      <c r="T24" s="718" t="s">
        <v>63</v>
      </c>
      <c r="U24" s="733"/>
    </row>
    <row r="25" spans="1:23" s="423" customFormat="1" ht="29.4" customHeight="1" x14ac:dyDescent="0.3">
      <c r="A25" s="739"/>
      <c r="B25" s="724" t="s">
        <v>197</v>
      </c>
      <c r="C25" s="718" t="s">
        <v>27</v>
      </c>
      <c r="D25" s="739" t="s">
        <v>214</v>
      </c>
      <c r="E25" s="739" t="s">
        <v>214</v>
      </c>
      <c r="F25" s="731">
        <v>44560</v>
      </c>
      <c r="G25" s="731">
        <v>45657</v>
      </c>
      <c r="H25" s="737" t="s">
        <v>67</v>
      </c>
      <c r="I25" s="732" t="s">
        <v>28</v>
      </c>
      <c r="J25" s="726">
        <f t="shared" si="1"/>
        <v>45117</v>
      </c>
      <c r="K25" s="731" t="s">
        <v>28</v>
      </c>
      <c r="L25" s="727">
        <v>6600</v>
      </c>
      <c r="M25" s="727">
        <v>19800</v>
      </c>
      <c r="N25" s="728" t="s">
        <v>36</v>
      </c>
      <c r="O25" s="788" t="s">
        <v>215</v>
      </c>
      <c r="P25" s="737" t="s">
        <v>216</v>
      </c>
      <c r="Q25" s="991" t="s">
        <v>40</v>
      </c>
      <c r="R25" s="737" t="s">
        <v>87</v>
      </c>
      <c r="S25" s="737" t="s">
        <v>87</v>
      </c>
      <c r="T25" s="718"/>
      <c r="U25" s="733"/>
    </row>
    <row r="26" spans="1:23" s="423" customFormat="1" ht="27.6" x14ac:dyDescent="0.3">
      <c r="A26" s="739" t="s">
        <v>217</v>
      </c>
      <c r="B26" s="724" t="s">
        <v>197</v>
      </c>
      <c r="C26" s="718" t="s">
        <v>27</v>
      </c>
      <c r="D26" s="739" t="s">
        <v>218</v>
      </c>
      <c r="E26" s="740" t="s">
        <v>219</v>
      </c>
      <c r="F26" s="731">
        <v>45328</v>
      </c>
      <c r="G26" s="731">
        <v>45693</v>
      </c>
      <c r="H26" s="737" t="s">
        <v>58</v>
      </c>
      <c r="I26" s="732"/>
      <c r="J26" s="726">
        <f t="shared" si="1"/>
        <v>45153</v>
      </c>
      <c r="K26" s="731"/>
      <c r="L26" s="727">
        <v>12944.19</v>
      </c>
      <c r="M26" s="727">
        <v>19944.189999999999</v>
      </c>
      <c r="N26" s="728" t="s">
        <v>59</v>
      </c>
      <c r="O26" s="788" t="s">
        <v>220</v>
      </c>
      <c r="P26" s="737" t="s">
        <v>49</v>
      </c>
      <c r="Q26" s="991" t="s">
        <v>40</v>
      </c>
      <c r="R26" s="737" t="s">
        <v>213</v>
      </c>
      <c r="S26" s="737" t="s">
        <v>87</v>
      </c>
      <c r="T26" s="718" t="s">
        <v>97</v>
      </c>
      <c r="U26" s="733"/>
    </row>
    <row r="27" spans="1:23" s="423" customFormat="1" ht="31.2" customHeight="1" x14ac:dyDescent="0.3">
      <c r="A27" s="718" t="s">
        <v>221</v>
      </c>
      <c r="B27" s="718" t="s">
        <v>26</v>
      </c>
      <c r="C27" s="718" t="s">
        <v>27</v>
      </c>
      <c r="D27" s="718" t="s">
        <v>222</v>
      </c>
      <c r="E27" s="718" t="s">
        <v>223</v>
      </c>
      <c r="F27" s="726">
        <v>44621</v>
      </c>
      <c r="G27" s="726">
        <v>45716</v>
      </c>
      <c r="H27" s="718" t="s">
        <v>67</v>
      </c>
      <c r="I27" s="737" t="s">
        <v>224</v>
      </c>
      <c r="J27" s="726">
        <f t="shared" si="1"/>
        <v>45176</v>
      </c>
      <c r="K27" s="726"/>
      <c r="L27" s="427">
        <v>10925.2</v>
      </c>
      <c r="M27" s="427">
        <v>2185.04</v>
      </c>
      <c r="N27" s="719" t="s">
        <v>225</v>
      </c>
      <c r="O27" s="720" t="s">
        <v>227</v>
      </c>
      <c r="P27" s="718" t="s">
        <v>49</v>
      </c>
      <c r="Q27" s="718" t="s">
        <v>95</v>
      </c>
      <c r="R27" s="718" t="s">
        <v>228</v>
      </c>
      <c r="S27" s="718"/>
      <c r="T27" s="718" t="s">
        <v>77</v>
      </c>
      <c r="U27" s="721" t="s">
        <v>229</v>
      </c>
    </row>
    <row r="28" spans="1:23" s="423" customFormat="1" ht="42" customHeight="1" x14ac:dyDescent="0.3">
      <c r="A28" s="739" t="s">
        <v>230</v>
      </c>
      <c r="B28" s="718" t="s">
        <v>26</v>
      </c>
      <c r="C28" s="718" t="s">
        <v>27</v>
      </c>
      <c r="D28" s="724" t="s">
        <v>231</v>
      </c>
      <c r="E28" s="718" t="s">
        <v>232</v>
      </c>
      <c r="F28" s="726">
        <v>44986</v>
      </c>
      <c r="G28" s="726">
        <v>45716</v>
      </c>
      <c r="H28" s="718" t="s">
        <v>233</v>
      </c>
      <c r="I28" s="725" t="s">
        <v>28</v>
      </c>
      <c r="J28" s="726">
        <f t="shared" si="1"/>
        <v>45176</v>
      </c>
      <c r="K28" s="726" t="s">
        <v>28</v>
      </c>
      <c r="L28" s="727">
        <v>44580</v>
      </c>
      <c r="M28" s="743">
        <v>22290</v>
      </c>
      <c r="N28" s="728" t="s">
        <v>59</v>
      </c>
      <c r="O28" s="720" t="s">
        <v>234</v>
      </c>
      <c r="P28" s="718" t="s">
        <v>39</v>
      </c>
      <c r="Q28" s="986" t="s">
        <v>40</v>
      </c>
      <c r="R28" s="718" t="s">
        <v>235</v>
      </c>
      <c r="S28" s="718" t="s">
        <v>87</v>
      </c>
      <c r="T28" s="718" t="s">
        <v>88</v>
      </c>
      <c r="U28" s="718"/>
    </row>
    <row r="29" spans="1:23" s="423" customFormat="1" ht="50.4" customHeight="1" x14ac:dyDescent="0.3">
      <c r="A29" s="718" t="s">
        <v>236</v>
      </c>
      <c r="B29" s="718" t="s">
        <v>26</v>
      </c>
      <c r="C29" s="718" t="s">
        <v>27</v>
      </c>
      <c r="D29" s="718" t="s">
        <v>237</v>
      </c>
      <c r="E29" s="718" t="s">
        <v>238</v>
      </c>
      <c r="F29" s="726">
        <v>44915</v>
      </c>
      <c r="G29" s="726">
        <v>45726</v>
      </c>
      <c r="H29" s="718" t="s">
        <v>239</v>
      </c>
      <c r="I29" s="725" t="s">
        <v>28</v>
      </c>
      <c r="J29" s="726">
        <f t="shared" si="1"/>
        <v>45186</v>
      </c>
      <c r="K29" s="726" t="s">
        <v>28</v>
      </c>
      <c r="L29" s="427">
        <v>57002</v>
      </c>
      <c r="M29" s="741"/>
      <c r="N29" s="719" t="s">
        <v>59</v>
      </c>
      <c r="O29" s="720" t="s">
        <v>241</v>
      </c>
      <c r="P29" s="718" t="s">
        <v>39</v>
      </c>
      <c r="Q29" s="718" t="s">
        <v>40</v>
      </c>
      <c r="R29" s="718" t="s">
        <v>61</v>
      </c>
      <c r="S29" s="718" t="s">
        <v>62</v>
      </c>
      <c r="T29" s="718" t="s">
        <v>77</v>
      </c>
      <c r="U29" s="718" t="s">
        <v>242</v>
      </c>
    </row>
    <row r="30" spans="1:23" s="423" customFormat="1" ht="60" customHeight="1" x14ac:dyDescent="0.3">
      <c r="A30" s="739" t="s">
        <v>243</v>
      </c>
      <c r="B30" s="724" t="s">
        <v>26</v>
      </c>
      <c r="C30" s="718" t="s">
        <v>27</v>
      </c>
      <c r="D30" s="740" t="s">
        <v>244</v>
      </c>
      <c r="E30" s="740" t="s">
        <v>245</v>
      </c>
      <c r="F30" s="742">
        <v>45108</v>
      </c>
      <c r="G30" s="742">
        <v>45382</v>
      </c>
      <c r="H30" s="740" t="s">
        <v>246</v>
      </c>
      <c r="I30" s="732"/>
      <c r="J30" s="726">
        <f>G30-180</f>
        <v>45202</v>
      </c>
      <c r="K30" s="742" t="s">
        <v>28</v>
      </c>
      <c r="L30" s="727">
        <v>22000</v>
      </c>
      <c r="M30" s="727">
        <v>22000</v>
      </c>
      <c r="N30" s="728" t="s">
        <v>59</v>
      </c>
      <c r="O30" s="788" t="s">
        <v>247</v>
      </c>
      <c r="P30" s="718" t="s">
        <v>39</v>
      </c>
      <c r="Q30" s="992" t="s">
        <v>40</v>
      </c>
      <c r="R30" s="740" t="s">
        <v>159</v>
      </c>
      <c r="S30" s="740" t="s">
        <v>87</v>
      </c>
      <c r="T30" s="718" t="s">
        <v>88</v>
      </c>
      <c r="U30" s="739"/>
    </row>
    <row r="31" spans="1:23" s="423" customFormat="1" ht="45.6" customHeight="1" x14ac:dyDescent="0.3">
      <c r="A31" s="739" t="s">
        <v>248</v>
      </c>
      <c r="B31" s="724" t="s">
        <v>26</v>
      </c>
      <c r="C31" s="718" t="s">
        <v>27</v>
      </c>
      <c r="D31" s="718" t="s">
        <v>249</v>
      </c>
      <c r="E31" s="740" t="s">
        <v>250</v>
      </c>
      <c r="F31" s="731">
        <v>45017</v>
      </c>
      <c r="G31" s="731">
        <v>45382</v>
      </c>
      <c r="H31" s="718" t="s">
        <v>58</v>
      </c>
      <c r="I31" s="732" t="s">
        <v>28</v>
      </c>
      <c r="J31" s="726">
        <f>G31-180</f>
        <v>45202</v>
      </c>
      <c r="K31" s="731" t="s">
        <v>28</v>
      </c>
      <c r="L31" s="727">
        <v>20000</v>
      </c>
      <c r="M31" s="727">
        <v>20000</v>
      </c>
      <c r="N31" s="728" t="s">
        <v>47</v>
      </c>
      <c r="O31" s="788" t="s">
        <v>251</v>
      </c>
      <c r="P31" s="718" t="s">
        <v>49</v>
      </c>
      <c r="Q31" s="986" t="s">
        <v>50</v>
      </c>
      <c r="R31" s="718" t="s">
        <v>51</v>
      </c>
      <c r="S31" s="718" t="s">
        <v>87</v>
      </c>
      <c r="T31" s="718" t="s">
        <v>88</v>
      </c>
      <c r="U31" s="724"/>
    </row>
    <row r="32" spans="1:23" s="423" customFormat="1" ht="34.950000000000003" customHeight="1" x14ac:dyDescent="0.3">
      <c r="A32" s="739" t="s">
        <v>252</v>
      </c>
      <c r="B32" s="724" t="s">
        <v>26</v>
      </c>
      <c r="C32" s="718" t="s">
        <v>27</v>
      </c>
      <c r="D32" s="718" t="s">
        <v>253</v>
      </c>
      <c r="E32" s="740" t="s">
        <v>254</v>
      </c>
      <c r="F32" s="731">
        <v>45352</v>
      </c>
      <c r="G32" s="731">
        <v>45747</v>
      </c>
      <c r="H32" s="718" t="s">
        <v>58</v>
      </c>
      <c r="I32" s="732" t="s">
        <v>28</v>
      </c>
      <c r="J32" s="726">
        <f>G32-540</f>
        <v>45207</v>
      </c>
      <c r="K32" s="731" t="s">
        <v>28</v>
      </c>
      <c r="L32" s="727">
        <v>9958.49</v>
      </c>
      <c r="M32" s="727">
        <v>9958.49</v>
      </c>
      <c r="N32" s="728" t="s">
        <v>255</v>
      </c>
      <c r="O32" s="788" t="s">
        <v>256</v>
      </c>
      <c r="P32" s="718" t="s">
        <v>49</v>
      </c>
      <c r="Q32" s="986" t="s">
        <v>128</v>
      </c>
      <c r="R32" s="718" t="s">
        <v>257</v>
      </c>
      <c r="S32" s="718" t="s">
        <v>87</v>
      </c>
      <c r="T32" s="718" t="s">
        <v>88</v>
      </c>
      <c r="U32" s="724"/>
    </row>
    <row r="33" spans="1:21" s="423" customFormat="1" ht="34.950000000000003" customHeight="1" x14ac:dyDescent="0.3">
      <c r="A33" s="718" t="s">
        <v>258</v>
      </c>
      <c r="B33" s="718" t="s">
        <v>197</v>
      </c>
      <c r="C33" s="718" t="s">
        <v>27</v>
      </c>
      <c r="D33" s="718" t="s">
        <v>259</v>
      </c>
      <c r="E33" s="718" t="s">
        <v>260</v>
      </c>
      <c r="F33" s="726">
        <v>44652</v>
      </c>
      <c r="G33" s="726">
        <v>45747</v>
      </c>
      <c r="H33" s="718" t="s">
        <v>67</v>
      </c>
      <c r="I33" s="725" t="s">
        <v>28</v>
      </c>
      <c r="J33" s="726">
        <f>G33-540</f>
        <v>45207</v>
      </c>
      <c r="K33" s="726" t="s">
        <v>28</v>
      </c>
      <c r="L33" s="993">
        <v>20000</v>
      </c>
      <c r="M33" s="994" t="s">
        <v>28</v>
      </c>
      <c r="N33" s="719" t="s">
        <v>186</v>
      </c>
      <c r="O33" s="720" t="s">
        <v>261</v>
      </c>
      <c r="P33" s="718" t="s">
        <v>39</v>
      </c>
      <c r="Q33" s="718" t="s">
        <v>40</v>
      </c>
      <c r="R33" s="718" t="s">
        <v>61</v>
      </c>
      <c r="S33" s="718" t="s">
        <v>262</v>
      </c>
      <c r="T33" s="718"/>
      <c r="U33" s="718"/>
    </row>
    <row r="34" spans="1:21" s="423" customFormat="1" ht="34.950000000000003" customHeight="1" x14ac:dyDescent="0.3">
      <c r="A34" s="995" t="s">
        <v>263</v>
      </c>
      <c r="B34" s="718" t="s">
        <v>26</v>
      </c>
      <c r="C34" s="718" t="s">
        <v>27</v>
      </c>
      <c r="D34" s="718" t="s">
        <v>264</v>
      </c>
      <c r="E34" s="718" t="s">
        <v>265</v>
      </c>
      <c r="F34" s="726">
        <v>43586</v>
      </c>
      <c r="G34" s="742">
        <v>45747</v>
      </c>
      <c r="H34" s="718" t="s">
        <v>266</v>
      </c>
      <c r="I34" s="725">
        <v>45747</v>
      </c>
      <c r="J34" s="726">
        <f>I34-540</f>
        <v>45207</v>
      </c>
      <c r="K34" s="726">
        <v>45383</v>
      </c>
      <c r="L34" s="427">
        <f>342648.6+342648.6/4*2</f>
        <v>513972.89999999997</v>
      </c>
      <c r="M34" s="996">
        <v>97413</v>
      </c>
      <c r="N34" s="719" t="s">
        <v>267</v>
      </c>
      <c r="O34" s="720" t="s">
        <v>268</v>
      </c>
      <c r="P34" s="718" t="s">
        <v>114</v>
      </c>
      <c r="Q34" s="718" t="s">
        <v>95</v>
      </c>
      <c r="R34" s="718" t="s">
        <v>96</v>
      </c>
      <c r="S34" s="718" t="s">
        <v>87</v>
      </c>
      <c r="T34" s="718" t="s">
        <v>269</v>
      </c>
      <c r="U34" s="718" t="s">
        <v>98</v>
      </c>
    </row>
    <row r="35" spans="1:21" s="423" customFormat="1" ht="34.950000000000003" customHeight="1" x14ac:dyDescent="0.3">
      <c r="A35" s="718" t="s">
        <v>98</v>
      </c>
      <c r="B35" s="718" t="s">
        <v>26</v>
      </c>
      <c r="C35" s="718" t="s">
        <v>27</v>
      </c>
      <c r="D35" s="718" t="s">
        <v>270</v>
      </c>
      <c r="E35" s="718" t="s">
        <v>271</v>
      </c>
      <c r="F35" s="726">
        <v>42736</v>
      </c>
      <c r="G35" s="726">
        <v>45747</v>
      </c>
      <c r="H35" s="718" t="s">
        <v>272</v>
      </c>
      <c r="I35" s="725" t="s">
        <v>28</v>
      </c>
      <c r="J35" s="726">
        <f t="shared" ref="J35:J49" si="2">G35-540</f>
        <v>45207</v>
      </c>
      <c r="K35" s="726" t="s">
        <v>28</v>
      </c>
      <c r="L35" s="427"/>
      <c r="M35" s="427">
        <v>9307</v>
      </c>
      <c r="N35" s="719" t="s">
        <v>186</v>
      </c>
      <c r="O35" s="720" t="s">
        <v>274</v>
      </c>
      <c r="P35" s="718" t="s">
        <v>49</v>
      </c>
      <c r="Q35" s="718" t="s">
        <v>40</v>
      </c>
      <c r="R35" s="718" t="s">
        <v>75</v>
      </c>
      <c r="S35" s="718" t="s">
        <v>76</v>
      </c>
      <c r="T35" s="718" t="s">
        <v>108</v>
      </c>
      <c r="U35" s="718" t="s">
        <v>28</v>
      </c>
    </row>
    <row r="36" spans="1:21" s="423" customFormat="1" ht="41.4" customHeight="1" x14ac:dyDescent="0.3">
      <c r="A36" s="718" t="s">
        <v>275</v>
      </c>
      <c r="B36" s="718" t="s">
        <v>26</v>
      </c>
      <c r="C36" s="718" t="s">
        <v>27</v>
      </c>
      <c r="D36" s="718" t="s">
        <v>276</v>
      </c>
      <c r="E36" s="718" t="s">
        <v>277</v>
      </c>
      <c r="F36" s="726">
        <v>43852</v>
      </c>
      <c r="G36" s="726">
        <v>45747</v>
      </c>
      <c r="H36" s="718" t="s">
        <v>278</v>
      </c>
      <c r="I36" s="725" t="s">
        <v>279</v>
      </c>
      <c r="J36" s="726">
        <f t="shared" si="2"/>
        <v>45207</v>
      </c>
      <c r="K36" s="726"/>
      <c r="L36" s="427">
        <v>45000</v>
      </c>
      <c r="M36" s="427">
        <v>60000</v>
      </c>
      <c r="N36" s="719" t="s">
        <v>47</v>
      </c>
      <c r="O36" s="720" t="s">
        <v>281</v>
      </c>
      <c r="P36" s="718" t="s">
        <v>49</v>
      </c>
      <c r="Q36" s="718" t="s">
        <v>50</v>
      </c>
      <c r="R36" s="718" t="s">
        <v>51</v>
      </c>
      <c r="S36" s="718" t="s">
        <v>282</v>
      </c>
      <c r="T36" s="718" t="s">
        <v>108</v>
      </c>
      <c r="U36" s="718"/>
    </row>
    <row r="37" spans="1:21" s="423" customFormat="1" ht="42" customHeight="1" x14ac:dyDescent="0.3">
      <c r="A37" s="718" t="s">
        <v>283</v>
      </c>
      <c r="B37" s="718" t="s">
        <v>26</v>
      </c>
      <c r="C37" s="718" t="s">
        <v>27</v>
      </c>
      <c r="D37" s="718" t="s">
        <v>284</v>
      </c>
      <c r="E37" s="718" t="s">
        <v>285</v>
      </c>
      <c r="F37" s="726">
        <v>44501</v>
      </c>
      <c r="G37" s="726">
        <v>45747</v>
      </c>
      <c r="H37" s="718" t="s">
        <v>286</v>
      </c>
      <c r="I37" s="725" t="s">
        <v>28</v>
      </c>
      <c r="J37" s="726">
        <f t="shared" si="2"/>
        <v>45207</v>
      </c>
      <c r="K37" s="726" t="s">
        <v>28</v>
      </c>
      <c r="L37" s="427">
        <v>271549</v>
      </c>
      <c r="M37" s="427">
        <v>77585</v>
      </c>
      <c r="N37" s="719" t="s">
        <v>225</v>
      </c>
      <c r="O37" s="720" t="s">
        <v>287</v>
      </c>
      <c r="P37" s="718" t="s">
        <v>49</v>
      </c>
      <c r="Q37" s="718" t="s">
        <v>288</v>
      </c>
      <c r="R37" s="718" t="s">
        <v>289</v>
      </c>
      <c r="S37" s="718" t="s">
        <v>290</v>
      </c>
      <c r="T37" s="718" t="s">
        <v>108</v>
      </c>
      <c r="U37" s="718" t="s">
        <v>28</v>
      </c>
    </row>
    <row r="38" spans="1:21" s="423" customFormat="1" ht="27.6" x14ac:dyDescent="0.3">
      <c r="A38" s="718" t="s">
        <v>291</v>
      </c>
      <c r="B38" s="718" t="s">
        <v>26</v>
      </c>
      <c r="C38" s="718" t="s">
        <v>27</v>
      </c>
      <c r="D38" s="718" t="s">
        <v>292</v>
      </c>
      <c r="E38" s="718" t="s">
        <v>292</v>
      </c>
      <c r="F38" s="726">
        <v>44652</v>
      </c>
      <c r="G38" s="726">
        <v>45747</v>
      </c>
      <c r="H38" s="718" t="s">
        <v>67</v>
      </c>
      <c r="I38" s="725" t="s">
        <v>28</v>
      </c>
      <c r="J38" s="726">
        <f t="shared" si="2"/>
        <v>45207</v>
      </c>
      <c r="K38" s="726" t="s">
        <v>28</v>
      </c>
      <c r="L38" s="427">
        <f>M38*3</f>
        <v>79344</v>
      </c>
      <c r="M38" s="427">
        <v>26448</v>
      </c>
      <c r="N38" s="719" t="s">
        <v>59</v>
      </c>
      <c r="O38" s="720" t="s">
        <v>294</v>
      </c>
      <c r="P38" s="718" t="s">
        <v>39</v>
      </c>
      <c r="Q38" s="718" t="s">
        <v>40</v>
      </c>
      <c r="R38" s="718" t="s">
        <v>75</v>
      </c>
      <c r="S38" s="718" t="s">
        <v>76</v>
      </c>
      <c r="T38" s="718" t="s">
        <v>295</v>
      </c>
      <c r="U38" s="718" t="s">
        <v>98</v>
      </c>
    </row>
    <row r="39" spans="1:21" s="423" customFormat="1" ht="42.6" customHeight="1" x14ac:dyDescent="0.3">
      <c r="A39" s="724" t="s">
        <v>296</v>
      </c>
      <c r="B39" s="724" t="s">
        <v>26</v>
      </c>
      <c r="C39" s="718" t="s">
        <v>27</v>
      </c>
      <c r="D39" s="740" t="s">
        <v>297</v>
      </c>
      <c r="E39" s="740" t="s">
        <v>298</v>
      </c>
      <c r="F39" s="731">
        <v>45170</v>
      </c>
      <c r="G39" s="731">
        <v>45747</v>
      </c>
      <c r="H39" s="737" t="s">
        <v>299</v>
      </c>
      <c r="I39" s="732" t="s">
        <v>28</v>
      </c>
      <c r="J39" s="726">
        <f t="shared" si="2"/>
        <v>45207</v>
      </c>
      <c r="K39" s="731" t="s">
        <v>28</v>
      </c>
      <c r="L39" s="727">
        <v>40313.07</v>
      </c>
      <c r="M39" s="727">
        <v>26719</v>
      </c>
      <c r="N39" s="728" t="s">
        <v>92</v>
      </c>
      <c r="O39" s="788" t="s">
        <v>301</v>
      </c>
      <c r="P39" s="737" t="s">
        <v>49</v>
      </c>
      <c r="Q39" s="737" t="s">
        <v>95</v>
      </c>
      <c r="R39" s="718" t="s">
        <v>96</v>
      </c>
      <c r="S39" s="737" t="s">
        <v>87</v>
      </c>
      <c r="T39" s="718" t="s">
        <v>88</v>
      </c>
      <c r="U39" s="740"/>
    </row>
    <row r="40" spans="1:21" s="423" customFormat="1" ht="42.6" customHeight="1" x14ac:dyDescent="0.3">
      <c r="A40" s="718" t="s">
        <v>302</v>
      </c>
      <c r="B40" s="718" t="s">
        <v>26</v>
      </c>
      <c r="C40" s="718" t="s">
        <v>27</v>
      </c>
      <c r="D40" s="718" t="s">
        <v>303</v>
      </c>
      <c r="E40" s="718" t="s">
        <v>304</v>
      </c>
      <c r="F40" s="726">
        <v>45383</v>
      </c>
      <c r="G40" s="726">
        <v>45747</v>
      </c>
      <c r="H40" s="718" t="s">
        <v>58</v>
      </c>
      <c r="I40" s="725" t="s">
        <v>28</v>
      </c>
      <c r="J40" s="726">
        <f t="shared" si="2"/>
        <v>45207</v>
      </c>
      <c r="K40" s="726" t="s">
        <v>28</v>
      </c>
      <c r="L40" s="427">
        <v>126385</v>
      </c>
      <c r="M40" s="427">
        <v>35000</v>
      </c>
      <c r="N40" s="719" t="s">
        <v>305</v>
      </c>
      <c r="O40" s="720" t="s">
        <v>307</v>
      </c>
      <c r="P40" s="718" t="s">
        <v>39</v>
      </c>
      <c r="Q40" s="718" t="s">
        <v>308</v>
      </c>
      <c r="R40" s="718" t="s">
        <v>309</v>
      </c>
      <c r="S40" s="718" t="s">
        <v>28</v>
      </c>
      <c r="T40" s="718" t="s">
        <v>88</v>
      </c>
      <c r="U40" s="718" t="s">
        <v>28</v>
      </c>
    </row>
    <row r="41" spans="1:21" s="423" customFormat="1" ht="42.6" customHeight="1" x14ac:dyDescent="0.3">
      <c r="A41" s="739" t="s">
        <v>252</v>
      </c>
      <c r="B41" s="724" t="s">
        <v>26</v>
      </c>
      <c r="C41" s="718" t="s">
        <v>27</v>
      </c>
      <c r="D41" s="739" t="s">
        <v>310</v>
      </c>
      <c r="E41" s="740" t="s">
        <v>311</v>
      </c>
      <c r="F41" s="731">
        <v>45383</v>
      </c>
      <c r="G41" s="731">
        <v>45747</v>
      </c>
      <c r="H41" s="737" t="s">
        <v>58</v>
      </c>
      <c r="I41" s="732" t="s">
        <v>28</v>
      </c>
      <c r="J41" s="726">
        <f t="shared" si="2"/>
        <v>45207</v>
      </c>
      <c r="K41" s="731" t="s">
        <v>28</v>
      </c>
      <c r="L41" s="727">
        <v>9958.49</v>
      </c>
      <c r="M41" s="727">
        <v>9958.49</v>
      </c>
      <c r="N41" s="728" t="s">
        <v>255</v>
      </c>
      <c r="O41" s="788" t="s">
        <v>256</v>
      </c>
      <c r="P41" s="737" t="s">
        <v>39</v>
      </c>
      <c r="Q41" s="991" t="s">
        <v>40</v>
      </c>
      <c r="R41" s="737" t="s">
        <v>61</v>
      </c>
      <c r="S41" s="737" t="s">
        <v>312</v>
      </c>
      <c r="T41" s="718" t="s">
        <v>88</v>
      </c>
      <c r="U41" s="740"/>
    </row>
    <row r="42" spans="1:21" s="423" customFormat="1" ht="42.6" customHeight="1" x14ac:dyDescent="0.3">
      <c r="A42" s="718" t="s">
        <v>313</v>
      </c>
      <c r="B42" s="718" t="s">
        <v>26</v>
      </c>
      <c r="C42" s="718" t="s">
        <v>27</v>
      </c>
      <c r="D42" s="718" t="s">
        <v>314</v>
      </c>
      <c r="E42" s="718" t="s">
        <v>315</v>
      </c>
      <c r="F42" s="726">
        <v>44229</v>
      </c>
      <c r="G42" s="726">
        <v>45749</v>
      </c>
      <c r="H42" s="718" t="s">
        <v>279</v>
      </c>
      <c r="I42" s="737">
        <v>4</v>
      </c>
      <c r="J42" s="726">
        <f t="shared" si="2"/>
        <v>45209</v>
      </c>
      <c r="K42" s="726"/>
      <c r="L42" s="427">
        <v>129081.08</v>
      </c>
      <c r="M42" s="743" t="s">
        <v>28</v>
      </c>
      <c r="N42" s="719" t="s">
        <v>139</v>
      </c>
      <c r="O42" s="720" t="s">
        <v>316</v>
      </c>
      <c r="P42" s="718" t="s">
        <v>49</v>
      </c>
      <c r="Q42" s="986" t="s">
        <v>200</v>
      </c>
      <c r="R42" s="986" t="s">
        <v>201</v>
      </c>
      <c r="S42" s="718" t="s">
        <v>87</v>
      </c>
      <c r="T42" s="718" t="s">
        <v>77</v>
      </c>
      <c r="U42" s="718" t="s">
        <v>229</v>
      </c>
    </row>
    <row r="43" spans="1:21" s="423" customFormat="1" ht="38.4" customHeight="1" x14ac:dyDescent="0.3">
      <c r="A43" s="718" t="s">
        <v>317</v>
      </c>
      <c r="B43" s="718" t="s">
        <v>26</v>
      </c>
      <c r="C43" s="718" t="s">
        <v>27</v>
      </c>
      <c r="D43" s="718" t="s">
        <v>318</v>
      </c>
      <c r="E43" s="718" t="s">
        <v>319</v>
      </c>
      <c r="F43" s="726">
        <v>44678</v>
      </c>
      <c r="G43" s="726">
        <v>45774</v>
      </c>
      <c r="H43" s="718" t="s">
        <v>67</v>
      </c>
      <c r="I43" s="725" t="s">
        <v>28</v>
      </c>
      <c r="J43" s="726">
        <f t="shared" si="2"/>
        <v>45234</v>
      </c>
      <c r="K43" s="726" t="s">
        <v>28</v>
      </c>
      <c r="L43" s="427">
        <v>80000</v>
      </c>
      <c r="M43" s="427">
        <v>26666</v>
      </c>
      <c r="N43" s="719" t="s">
        <v>320</v>
      </c>
      <c r="O43" s="720" t="s">
        <v>322</v>
      </c>
      <c r="P43" s="718" t="s">
        <v>39</v>
      </c>
      <c r="Q43" s="986" t="s">
        <v>40</v>
      </c>
      <c r="R43" s="986" t="s">
        <v>61</v>
      </c>
      <c r="S43" s="986" t="s">
        <v>115</v>
      </c>
      <c r="T43" s="718"/>
      <c r="U43" s="718"/>
    </row>
    <row r="44" spans="1:21" s="423" customFormat="1" ht="29.4" customHeight="1" x14ac:dyDescent="0.3">
      <c r="A44" s="718" t="s">
        <v>323</v>
      </c>
      <c r="B44" s="718" t="s">
        <v>26</v>
      </c>
      <c r="C44" s="718" t="s">
        <v>27</v>
      </c>
      <c r="D44" s="718" t="s">
        <v>324</v>
      </c>
      <c r="E44" s="718" t="s">
        <v>325</v>
      </c>
      <c r="F44" s="726">
        <v>43952</v>
      </c>
      <c r="G44" s="726">
        <v>45808</v>
      </c>
      <c r="H44" s="718" t="s">
        <v>326</v>
      </c>
      <c r="I44" s="725" t="s">
        <v>28</v>
      </c>
      <c r="J44" s="726">
        <f t="shared" si="2"/>
        <v>45268</v>
      </c>
      <c r="K44" s="726" t="s">
        <v>28</v>
      </c>
      <c r="L44" s="427">
        <v>18750</v>
      </c>
      <c r="M44" s="427">
        <v>1875</v>
      </c>
      <c r="N44" s="719" t="s">
        <v>92</v>
      </c>
      <c r="O44" s="720" t="s">
        <v>328</v>
      </c>
      <c r="P44" s="718" t="s">
        <v>49</v>
      </c>
      <c r="Q44" s="734" t="s">
        <v>50</v>
      </c>
      <c r="R44" s="718" t="s">
        <v>87</v>
      </c>
      <c r="S44" s="718" t="s">
        <v>87</v>
      </c>
      <c r="T44" s="718" t="s">
        <v>108</v>
      </c>
      <c r="U44" s="718" t="s">
        <v>98</v>
      </c>
    </row>
    <row r="45" spans="1:21" s="423" customFormat="1" ht="61.2" customHeight="1" x14ac:dyDescent="0.3">
      <c r="A45" s="718" t="s">
        <v>329</v>
      </c>
      <c r="B45" s="718" t="s">
        <v>26</v>
      </c>
      <c r="C45" s="718" t="s">
        <v>27</v>
      </c>
      <c r="D45" s="718" t="s">
        <v>330</v>
      </c>
      <c r="E45" s="718" t="s">
        <v>331</v>
      </c>
      <c r="F45" s="726">
        <v>44348</v>
      </c>
      <c r="G45" s="726">
        <v>45808</v>
      </c>
      <c r="H45" s="718" t="s">
        <v>332</v>
      </c>
      <c r="I45" s="725" t="s">
        <v>28</v>
      </c>
      <c r="J45" s="726">
        <f t="shared" si="2"/>
        <v>45268</v>
      </c>
      <c r="K45" s="726" t="s">
        <v>28</v>
      </c>
      <c r="L45" s="427"/>
      <c r="M45" s="427"/>
      <c r="N45" s="719" t="s">
        <v>47</v>
      </c>
      <c r="O45" s="720" t="s">
        <v>333</v>
      </c>
      <c r="P45" s="718" t="s">
        <v>49</v>
      </c>
      <c r="Q45" s="718" t="s">
        <v>50</v>
      </c>
      <c r="R45" s="718" t="s">
        <v>51</v>
      </c>
      <c r="S45" s="718" t="s">
        <v>30</v>
      </c>
      <c r="T45" s="718" t="s">
        <v>77</v>
      </c>
      <c r="U45" s="721" t="s">
        <v>334</v>
      </c>
    </row>
    <row r="46" spans="1:21" s="423" customFormat="1" ht="40.950000000000003" customHeight="1" x14ac:dyDescent="0.3">
      <c r="A46" s="718" t="s">
        <v>335</v>
      </c>
      <c r="B46" s="718" t="s">
        <v>26</v>
      </c>
      <c r="C46" s="718" t="s">
        <v>27</v>
      </c>
      <c r="D46" s="718" t="s">
        <v>336</v>
      </c>
      <c r="E46" s="718" t="s">
        <v>337</v>
      </c>
      <c r="F46" s="726">
        <v>44725</v>
      </c>
      <c r="G46" s="726">
        <v>45820</v>
      </c>
      <c r="H46" s="718" t="s">
        <v>67</v>
      </c>
      <c r="I46" s="737" t="s">
        <v>338</v>
      </c>
      <c r="J46" s="726">
        <f t="shared" si="2"/>
        <v>45280</v>
      </c>
      <c r="K46" s="726"/>
      <c r="L46" s="427">
        <v>324250</v>
      </c>
      <c r="M46" s="743">
        <v>64850</v>
      </c>
      <c r="N46" s="744" t="s">
        <v>47</v>
      </c>
      <c r="O46" s="736" t="s">
        <v>339</v>
      </c>
      <c r="P46" s="718" t="s">
        <v>39</v>
      </c>
      <c r="Q46" s="718" t="s">
        <v>340</v>
      </c>
      <c r="R46" s="718" t="s">
        <v>341</v>
      </c>
      <c r="S46" s="718" t="s">
        <v>87</v>
      </c>
      <c r="T46" s="718" t="s">
        <v>131</v>
      </c>
      <c r="U46" s="718" t="s">
        <v>28</v>
      </c>
    </row>
    <row r="47" spans="1:21" s="423" customFormat="1" ht="47.4" customHeight="1" x14ac:dyDescent="0.3">
      <c r="A47" s="718" t="s">
        <v>342</v>
      </c>
      <c r="B47" s="718" t="s">
        <v>197</v>
      </c>
      <c r="C47" s="718" t="s">
        <v>27</v>
      </c>
      <c r="D47" s="718" t="s">
        <v>343</v>
      </c>
      <c r="E47" s="718" t="s">
        <v>344</v>
      </c>
      <c r="F47" s="726">
        <v>44013</v>
      </c>
      <c r="G47" s="726">
        <v>45838</v>
      </c>
      <c r="H47" s="718" t="s">
        <v>177</v>
      </c>
      <c r="I47" s="737"/>
      <c r="J47" s="726">
        <f t="shared" si="2"/>
        <v>45298</v>
      </c>
      <c r="K47" s="726"/>
      <c r="L47" s="427">
        <v>34000</v>
      </c>
      <c r="M47" s="743">
        <v>6800</v>
      </c>
      <c r="N47" s="745" t="s">
        <v>29</v>
      </c>
      <c r="O47" s="746" t="s">
        <v>345</v>
      </c>
      <c r="P47" s="736" t="s">
        <v>39</v>
      </c>
      <c r="Q47" s="734" t="s">
        <v>40</v>
      </c>
      <c r="R47" s="734" t="s">
        <v>75</v>
      </c>
      <c r="S47" s="734" t="s">
        <v>87</v>
      </c>
      <c r="T47" s="734"/>
      <c r="U47" s="734" t="s">
        <v>28</v>
      </c>
    </row>
    <row r="48" spans="1:21" s="423" customFormat="1" ht="47.4" customHeight="1" x14ac:dyDescent="0.3">
      <c r="A48" s="747" t="s">
        <v>346</v>
      </c>
      <c r="B48" s="747" t="s">
        <v>26</v>
      </c>
      <c r="C48" s="747" t="s">
        <v>27</v>
      </c>
      <c r="D48" s="747" t="s">
        <v>347</v>
      </c>
      <c r="E48" s="747" t="s">
        <v>348</v>
      </c>
      <c r="F48" s="813">
        <v>44756</v>
      </c>
      <c r="G48" s="813">
        <v>45852</v>
      </c>
      <c r="H48" s="718" t="s">
        <v>67</v>
      </c>
      <c r="I48" s="748" t="s">
        <v>28</v>
      </c>
      <c r="J48" s="726">
        <f t="shared" si="2"/>
        <v>45312</v>
      </c>
      <c r="K48" s="726" t="s">
        <v>28</v>
      </c>
      <c r="L48" s="587">
        <v>55214.1</v>
      </c>
      <c r="M48" s="588">
        <v>18404.7</v>
      </c>
      <c r="N48" s="749" t="s">
        <v>36</v>
      </c>
      <c r="O48" s="722" t="s">
        <v>349</v>
      </c>
      <c r="P48" s="722" t="s">
        <v>114</v>
      </c>
      <c r="Q48" s="722" t="s">
        <v>40</v>
      </c>
      <c r="R48" s="722" t="s">
        <v>61</v>
      </c>
      <c r="S48" s="722" t="s">
        <v>30</v>
      </c>
      <c r="T48" s="722"/>
      <c r="U48" s="722"/>
    </row>
    <row r="49" spans="1:22" s="423" customFormat="1" ht="46.95" customHeight="1" x14ac:dyDescent="0.3">
      <c r="A49" s="747">
        <v>122177</v>
      </c>
      <c r="B49" s="747" t="s">
        <v>26</v>
      </c>
      <c r="C49" s="747" t="s">
        <v>27</v>
      </c>
      <c r="D49" s="747" t="s">
        <v>350</v>
      </c>
      <c r="E49" s="747" t="s">
        <v>351</v>
      </c>
      <c r="F49" s="813">
        <v>44760</v>
      </c>
      <c r="G49" s="813">
        <v>45855</v>
      </c>
      <c r="H49" s="718" t="s">
        <v>67</v>
      </c>
      <c r="I49" s="997" t="s">
        <v>28</v>
      </c>
      <c r="J49" s="726">
        <f t="shared" si="2"/>
        <v>45315</v>
      </c>
      <c r="K49" s="726" t="s">
        <v>28</v>
      </c>
      <c r="L49" s="587">
        <v>15195</v>
      </c>
      <c r="M49" s="750">
        <f>L49/3</f>
        <v>5065</v>
      </c>
      <c r="N49" s="751" t="s">
        <v>50</v>
      </c>
      <c r="O49" s="752" t="s">
        <v>352</v>
      </c>
      <c r="P49" s="753" t="s">
        <v>49</v>
      </c>
      <c r="Q49" s="998" t="s">
        <v>353</v>
      </c>
      <c r="R49" s="998" t="s">
        <v>354</v>
      </c>
      <c r="S49" s="998" t="s">
        <v>130</v>
      </c>
      <c r="T49" s="753" t="s">
        <v>97</v>
      </c>
      <c r="U49" s="753" t="s">
        <v>28</v>
      </c>
    </row>
    <row r="50" spans="1:22" s="423" customFormat="1" ht="69" x14ac:dyDescent="0.3">
      <c r="A50" s="754" t="s">
        <v>355</v>
      </c>
      <c r="B50" s="747" t="s">
        <v>26</v>
      </c>
      <c r="C50" s="747" t="s">
        <v>27</v>
      </c>
      <c r="D50" s="754" t="s">
        <v>356</v>
      </c>
      <c r="E50" s="747" t="s">
        <v>357</v>
      </c>
      <c r="F50" s="813">
        <v>45017</v>
      </c>
      <c r="G50" s="813">
        <v>45565</v>
      </c>
      <c r="H50" s="718" t="s">
        <v>58</v>
      </c>
      <c r="I50" s="748" t="s">
        <v>28</v>
      </c>
      <c r="J50" s="726">
        <f>G50-180</f>
        <v>45385</v>
      </c>
      <c r="K50" s="726" t="s">
        <v>28</v>
      </c>
      <c r="L50" s="755">
        <v>250000</v>
      </c>
      <c r="M50" s="750">
        <v>250000</v>
      </c>
      <c r="N50" s="756" t="s">
        <v>358</v>
      </c>
      <c r="O50" s="722" t="s">
        <v>359</v>
      </c>
      <c r="P50" s="722" t="s">
        <v>49</v>
      </c>
      <c r="Q50" s="986" t="s">
        <v>360</v>
      </c>
      <c r="R50" s="718" t="s">
        <v>361</v>
      </c>
      <c r="S50" s="718" t="s">
        <v>87</v>
      </c>
      <c r="T50" s="722" t="s">
        <v>88</v>
      </c>
      <c r="U50" s="722"/>
    </row>
    <row r="51" spans="1:22" s="423" customFormat="1" ht="73.2" customHeight="1" x14ac:dyDescent="0.3">
      <c r="A51" s="718" t="s">
        <v>362</v>
      </c>
      <c r="B51" s="718" t="s">
        <v>26</v>
      </c>
      <c r="C51" s="718" t="s">
        <v>27</v>
      </c>
      <c r="D51" s="718" t="s">
        <v>363</v>
      </c>
      <c r="E51" s="718" t="s">
        <v>364</v>
      </c>
      <c r="F51" s="726">
        <v>44470</v>
      </c>
      <c r="G51" s="726">
        <v>45930</v>
      </c>
      <c r="H51" s="718" t="s">
        <v>332</v>
      </c>
      <c r="I51" s="737">
        <v>4</v>
      </c>
      <c r="J51" s="726">
        <f>G51-540</f>
        <v>45390</v>
      </c>
      <c r="K51" s="726"/>
      <c r="L51" s="427">
        <f>M51*2</f>
        <v>457768</v>
      </c>
      <c r="M51" s="427">
        <v>228884</v>
      </c>
      <c r="N51" s="719" t="s">
        <v>365</v>
      </c>
      <c r="O51" s="757" t="s">
        <v>366</v>
      </c>
      <c r="P51" s="747" t="s">
        <v>39</v>
      </c>
      <c r="Q51" s="747" t="s">
        <v>367</v>
      </c>
      <c r="R51" s="747" t="s">
        <v>365</v>
      </c>
      <c r="S51" s="747" t="s">
        <v>87</v>
      </c>
      <c r="T51" s="747" t="s">
        <v>77</v>
      </c>
      <c r="U51" s="747" t="s">
        <v>368</v>
      </c>
    </row>
    <row r="52" spans="1:22" s="423" customFormat="1" ht="73.2" customHeight="1" x14ac:dyDescent="0.3">
      <c r="A52" s="718" t="s">
        <v>362</v>
      </c>
      <c r="B52" s="718" t="s">
        <v>26</v>
      </c>
      <c r="C52" s="718" t="s">
        <v>27</v>
      </c>
      <c r="D52" s="718" t="s">
        <v>369</v>
      </c>
      <c r="E52" s="718" t="s">
        <v>370</v>
      </c>
      <c r="F52" s="726">
        <v>44470</v>
      </c>
      <c r="G52" s="726">
        <v>45930</v>
      </c>
      <c r="H52" s="718" t="s">
        <v>332</v>
      </c>
      <c r="I52" s="737">
        <v>4</v>
      </c>
      <c r="J52" s="726">
        <f>G52-540</f>
        <v>45390</v>
      </c>
      <c r="K52" s="726"/>
      <c r="L52" s="427">
        <f>M52*2</f>
        <v>290855.48</v>
      </c>
      <c r="M52" s="427">
        <v>145427.74</v>
      </c>
      <c r="N52" s="719" t="s">
        <v>365</v>
      </c>
      <c r="O52" s="720" t="s">
        <v>371</v>
      </c>
      <c r="P52" s="718" t="s">
        <v>39</v>
      </c>
      <c r="Q52" s="718" t="s">
        <v>367</v>
      </c>
      <c r="R52" s="718" t="s">
        <v>365</v>
      </c>
      <c r="S52" s="718" t="s">
        <v>87</v>
      </c>
      <c r="T52" s="718" t="s">
        <v>77</v>
      </c>
      <c r="U52" s="718" t="s">
        <v>368</v>
      </c>
    </row>
    <row r="53" spans="1:22" s="423" customFormat="1" ht="41.4" customHeight="1" x14ac:dyDescent="0.3">
      <c r="A53" s="718" t="s">
        <v>362</v>
      </c>
      <c r="B53" s="718" t="s">
        <v>26</v>
      </c>
      <c r="C53" s="718" t="s">
        <v>27</v>
      </c>
      <c r="D53" s="718" t="s">
        <v>372</v>
      </c>
      <c r="E53" s="718" t="s">
        <v>373</v>
      </c>
      <c r="F53" s="726">
        <v>44470</v>
      </c>
      <c r="G53" s="726">
        <v>45930</v>
      </c>
      <c r="H53" s="718" t="s">
        <v>332</v>
      </c>
      <c r="I53" s="737">
        <v>4</v>
      </c>
      <c r="J53" s="726">
        <f>G53-540</f>
        <v>45390</v>
      </c>
      <c r="K53" s="726"/>
      <c r="L53" s="427">
        <f>M53*2</f>
        <v>10162</v>
      </c>
      <c r="M53" s="427">
        <v>5081</v>
      </c>
      <c r="N53" s="719" t="s">
        <v>365</v>
      </c>
      <c r="O53" s="720" t="s">
        <v>374</v>
      </c>
      <c r="P53" s="718" t="s">
        <v>39</v>
      </c>
      <c r="Q53" s="718" t="s">
        <v>367</v>
      </c>
      <c r="R53" s="718" t="s">
        <v>365</v>
      </c>
      <c r="S53" s="718" t="s">
        <v>87</v>
      </c>
      <c r="T53" s="718" t="s">
        <v>77</v>
      </c>
      <c r="U53" s="718" t="s">
        <v>368</v>
      </c>
    </row>
    <row r="54" spans="1:22" s="423" customFormat="1" ht="41.4" customHeight="1" x14ac:dyDescent="0.3">
      <c r="A54" s="718" t="s">
        <v>375</v>
      </c>
      <c r="B54" s="718" t="s">
        <v>197</v>
      </c>
      <c r="C54" s="718" t="s">
        <v>27</v>
      </c>
      <c r="D54" s="718" t="s">
        <v>249</v>
      </c>
      <c r="E54" s="718" t="s">
        <v>376</v>
      </c>
      <c r="F54" s="726">
        <v>45404</v>
      </c>
      <c r="G54" s="726">
        <v>45768</v>
      </c>
      <c r="H54" s="718" t="s">
        <v>58</v>
      </c>
      <c r="I54" s="737" t="s">
        <v>58</v>
      </c>
      <c r="J54" s="726">
        <v>45404</v>
      </c>
      <c r="K54" s="726"/>
      <c r="L54" s="427">
        <v>46000</v>
      </c>
      <c r="M54" s="743">
        <v>23000</v>
      </c>
      <c r="N54" s="719" t="s">
        <v>47</v>
      </c>
      <c r="O54" s="720" t="s">
        <v>251</v>
      </c>
      <c r="P54" s="718" t="s">
        <v>49</v>
      </c>
      <c r="Q54" s="986" t="s">
        <v>50</v>
      </c>
      <c r="R54" s="986" t="s">
        <v>51</v>
      </c>
      <c r="S54" s="718" t="s">
        <v>87</v>
      </c>
      <c r="T54" s="718" t="s">
        <v>131</v>
      </c>
      <c r="U54" s="718"/>
    </row>
    <row r="55" spans="1:22" s="423" customFormat="1" ht="41.4" customHeight="1" x14ac:dyDescent="0.3">
      <c r="A55" s="739" t="s">
        <v>377</v>
      </c>
      <c r="B55" s="724" t="s">
        <v>197</v>
      </c>
      <c r="C55" s="718" t="s">
        <v>27</v>
      </c>
      <c r="D55" s="739" t="s">
        <v>378</v>
      </c>
      <c r="E55" s="740" t="s">
        <v>379</v>
      </c>
      <c r="F55" s="731">
        <v>45413</v>
      </c>
      <c r="G55" s="731">
        <v>45747</v>
      </c>
      <c r="H55" s="737" t="s">
        <v>58</v>
      </c>
      <c r="I55" s="732" t="s">
        <v>28</v>
      </c>
      <c r="J55" s="726">
        <v>45412</v>
      </c>
      <c r="K55" s="731" t="s">
        <v>28</v>
      </c>
      <c r="L55" s="727">
        <v>55584</v>
      </c>
      <c r="M55" s="727">
        <v>55584</v>
      </c>
      <c r="N55" s="728" t="s">
        <v>47</v>
      </c>
      <c r="O55" s="788" t="s">
        <v>380</v>
      </c>
      <c r="P55" s="737" t="s">
        <v>39</v>
      </c>
      <c r="Q55" s="986" t="s">
        <v>381</v>
      </c>
      <c r="R55" s="718" t="s">
        <v>382</v>
      </c>
      <c r="S55" s="718" t="s">
        <v>87</v>
      </c>
      <c r="T55" s="718" t="s">
        <v>88</v>
      </c>
      <c r="U55" s="740"/>
    </row>
    <row r="56" spans="1:22" s="423" customFormat="1" ht="40.950000000000003" customHeight="1" x14ac:dyDescent="0.3">
      <c r="A56" s="718" t="s">
        <v>383</v>
      </c>
      <c r="B56" s="718" t="s">
        <v>26</v>
      </c>
      <c r="C56" s="718" t="s">
        <v>27</v>
      </c>
      <c r="D56" s="718" t="s">
        <v>384</v>
      </c>
      <c r="E56" s="718" t="s">
        <v>385</v>
      </c>
      <c r="F56" s="726">
        <v>44127</v>
      </c>
      <c r="G56" s="726">
        <v>45953</v>
      </c>
      <c r="H56" s="718" t="s">
        <v>177</v>
      </c>
      <c r="I56" s="725" t="s">
        <v>28</v>
      </c>
      <c r="J56" s="726">
        <f t="shared" ref="J56:J67" si="3">G56-540</f>
        <v>45413</v>
      </c>
      <c r="K56" s="726" t="s">
        <v>28</v>
      </c>
      <c r="L56" s="427">
        <v>89050</v>
      </c>
      <c r="M56" s="427"/>
      <c r="N56" s="719" t="s">
        <v>92</v>
      </c>
      <c r="O56" s="720" t="s">
        <v>386</v>
      </c>
      <c r="P56" s="718" t="s">
        <v>216</v>
      </c>
      <c r="Q56" s="718" t="s">
        <v>367</v>
      </c>
      <c r="R56" s="718" t="s">
        <v>30</v>
      </c>
      <c r="S56" s="718" t="s">
        <v>87</v>
      </c>
      <c r="T56" s="718" t="s">
        <v>108</v>
      </c>
      <c r="U56" s="718" t="s">
        <v>98</v>
      </c>
    </row>
    <row r="57" spans="1:22" s="423" customFormat="1" ht="35.4" customHeight="1" x14ac:dyDescent="0.3">
      <c r="A57" s="718" t="s">
        <v>387</v>
      </c>
      <c r="B57" s="718" t="s">
        <v>26</v>
      </c>
      <c r="C57" s="718" t="s">
        <v>27</v>
      </c>
      <c r="D57" s="718" t="s">
        <v>388</v>
      </c>
      <c r="E57" s="718" t="s">
        <v>389</v>
      </c>
      <c r="F57" s="726">
        <v>44887</v>
      </c>
      <c r="G57" s="726">
        <v>45971</v>
      </c>
      <c r="H57" s="718" t="s">
        <v>67</v>
      </c>
      <c r="I57" s="725" t="s">
        <v>28</v>
      </c>
      <c r="J57" s="726">
        <f t="shared" si="3"/>
        <v>45431</v>
      </c>
      <c r="K57" s="726" t="s">
        <v>28</v>
      </c>
      <c r="L57" s="743">
        <v>65470</v>
      </c>
      <c r="M57" s="743">
        <v>65470</v>
      </c>
      <c r="N57" s="719" t="s">
        <v>390</v>
      </c>
      <c r="O57" s="720" t="s">
        <v>391</v>
      </c>
      <c r="P57" s="718" t="s">
        <v>367</v>
      </c>
      <c r="Q57" s="718" t="s">
        <v>392</v>
      </c>
      <c r="R57" s="718" t="s">
        <v>87</v>
      </c>
      <c r="S57" s="718" t="s">
        <v>87</v>
      </c>
      <c r="T57" s="718"/>
      <c r="U57" s="718"/>
    </row>
    <row r="58" spans="1:22" s="423" customFormat="1" ht="74.400000000000006" customHeight="1" x14ac:dyDescent="0.3">
      <c r="A58" s="718" t="s">
        <v>393</v>
      </c>
      <c r="B58" s="718" t="s">
        <v>197</v>
      </c>
      <c r="C58" s="718" t="s">
        <v>27</v>
      </c>
      <c r="D58" s="718" t="s">
        <v>394</v>
      </c>
      <c r="E58" s="718" t="s">
        <v>395</v>
      </c>
      <c r="F58" s="726">
        <v>44882</v>
      </c>
      <c r="G58" s="726">
        <v>45978</v>
      </c>
      <c r="H58" s="718" t="s">
        <v>67</v>
      </c>
      <c r="I58" s="725" t="s">
        <v>28</v>
      </c>
      <c r="J58" s="726">
        <f t="shared" si="3"/>
        <v>45438</v>
      </c>
      <c r="K58" s="726" t="s">
        <v>28</v>
      </c>
      <c r="L58" s="427">
        <v>8480</v>
      </c>
      <c r="M58" s="608">
        <v>1495</v>
      </c>
      <c r="N58" s="744" t="s">
        <v>396</v>
      </c>
      <c r="O58" s="736" t="s">
        <v>394</v>
      </c>
      <c r="P58" s="734" t="s">
        <v>114</v>
      </c>
      <c r="Q58" s="999" t="s">
        <v>40</v>
      </c>
      <c r="R58" s="999" t="s">
        <v>61</v>
      </c>
      <c r="S58" s="999" t="s">
        <v>398</v>
      </c>
      <c r="T58" s="734"/>
      <c r="U58" s="734"/>
    </row>
    <row r="59" spans="1:22" s="423" customFormat="1" ht="40.950000000000003" customHeight="1" x14ac:dyDescent="0.3">
      <c r="A59" s="718" t="s">
        <v>399</v>
      </c>
      <c r="B59" s="718" t="s">
        <v>26</v>
      </c>
      <c r="C59" s="718" t="s">
        <v>27</v>
      </c>
      <c r="D59" s="718" t="s">
        <v>400</v>
      </c>
      <c r="E59" s="718" t="s">
        <v>401</v>
      </c>
      <c r="F59" s="726">
        <v>44713</v>
      </c>
      <c r="G59" s="726">
        <v>45991</v>
      </c>
      <c r="H59" s="718" t="s">
        <v>402</v>
      </c>
      <c r="I59" s="725" t="s">
        <v>28</v>
      </c>
      <c r="J59" s="792">
        <f t="shared" si="3"/>
        <v>45451</v>
      </c>
      <c r="K59" s="726" t="s">
        <v>28</v>
      </c>
      <c r="L59" s="603">
        <f>M59*3</f>
        <v>17985</v>
      </c>
      <c r="M59" s="488">
        <v>5995</v>
      </c>
      <c r="N59" s="749" t="s">
        <v>102</v>
      </c>
      <c r="O59" s="722" t="s">
        <v>403</v>
      </c>
      <c r="P59" s="722" t="s">
        <v>49</v>
      </c>
      <c r="Q59" s="722" t="s">
        <v>404</v>
      </c>
      <c r="R59" s="722" t="s">
        <v>405</v>
      </c>
      <c r="S59" s="722" t="s">
        <v>87</v>
      </c>
      <c r="T59" s="722" t="s">
        <v>97</v>
      </c>
      <c r="U59" s="722" t="s">
        <v>28</v>
      </c>
    </row>
    <row r="60" spans="1:22" s="423" customFormat="1" ht="40.950000000000003" customHeight="1" x14ac:dyDescent="0.3">
      <c r="A60" s="734" t="s">
        <v>406</v>
      </c>
      <c r="B60" s="734" t="s">
        <v>26</v>
      </c>
      <c r="C60" s="734" t="s">
        <v>27</v>
      </c>
      <c r="D60" s="734" t="s">
        <v>407</v>
      </c>
      <c r="E60" s="734" t="s">
        <v>408</v>
      </c>
      <c r="F60" s="792">
        <v>44907</v>
      </c>
      <c r="G60" s="1000">
        <v>46002</v>
      </c>
      <c r="H60" s="722" t="s">
        <v>67</v>
      </c>
      <c r="I60" s="769" t="s">
        <v>409</v>
      </c>
      <c r="J60" s="803">
        <f t="shared" si="3"/>
        <v>45462</v>
      </c>
      <c r="K60" s="803"/>
      <c r="L60" s="1001">
        <v>379325</v>
      </c>
      <c r="M60" s="488">
        <v>75865</v>
      </c>
      <c r="N60" s="749" t="s">
        <v>47</v>
      </c>
      <c r="O60" s="722" t="s">
        <v>411</v>
      </c>
      <c r="P60" s="722" t="s">
        <v>49</v>
      </c>
      <c r="Q60" s="722" t="s">
        <v>412</v>
      </c>
      <c r="R60" s="722" t="s">
        <v>30</v>
      </c>
      <c r="S60" s="722" t="s">
        <v>87</v>
      </c>
      <c r="T60" s="722" t="s">
        <v>131</v>
      </c>
      <c r="U60" s="722"/>
    </row>
    <row r="61" spans="1:22" s="444" customFormat="1" ht="40.950000000000003" customHeight="1" x14ac:dyDescent="0.3">
      <c r="A61" s="734" t="s">
        <v>413</v>
      </c>
      <c r="B61" s="734" t="s">
        <v>26</v>
      </c>
      <c r="C61" s="734" t="s">
        <v>27</v>
      </c>
      <c r="D61" s="734" t="s">
        <v>414</v>
      </c>
      <c r="E61" s="734" t="s">
        <v>415</v>
      </c>
      <c r="F61" s="792">
        <v>44929</v>
      </c>
      <c r="G61" s="792">
        <v>46024</v>
      </c>
      <c r="H61" s="734" t="s">
        <v>67</v>
      </c>
      <c r="I61" s="758" t="s">
        <v>224</v>
      </c>
      <c r="J61" s="761">
        <f t="shared" si="3"/>
        <v>45484</v>
      </c>
      <c r="K61" s="759">
        <v>46785</v>
      </c>
      <c r="L61" s="1002">
        <v>525000</v>
      </c>
      <c r="M61" s="817">
        <v>105000</v>
      </c>
      <c r="N61" s="749" t="s">
        <v>47</v>
      </c>
      <c r="O61" s="722" t="s">
        <v>417</v>
      </c>
      <c r="P61" s="722" t="s">
        <v>49</v>
      </c>
      <c r="Q61" s="722" t="s">
        <v>418</v>
      </c>
      <c r="R61" s="722" t="s">
        <v>419</v>
      </c>
      <c r="S61" s="722" t="s">
        <v>87</v>
      </c>
      <c r="T61" s="722" t="s">
        <v>131</v>
      </c>
      <c r="U61" s="722"/>
      <c r="V61" s="450"/>
    </row>
    <row r="62" spans="1:22" s="423" customFormat="1" ht="40.950000000000003" customHeight="1" x14ac:dyDescent="0.3">
      <c r="A62" s="799" t="s">
        <v>420</v>
      </c>
      <c r="B62" s="722" t="s">
        <v>26</v>
      </c>
      <c r="C62" s="722" t="s">
        <v>27</v>
      </c>
      <c r="D62" s="722" t="s">
        <v>421</v>
      </c>
      <c r="E62" s="722" t="s">
        <v>422</v>
      </c>
      <c r="F62" s="803">
        <v>44945</v>
      </c>
      <c r="G62" s="803">
        <v>46041</v>
      </c>
      <c r="H62" s="722" t="s">
        <v>67</v>
      </c>
      <c r="I62" s="760" t="s">
        <v>28</v>
      </c>
      <c r="J62" s="761">
        <f t="shared" si="3"/>
        <v>45501</v>
      </c>
      <c r="K62" s="761" t="s">
        <v>28</v>
      </c>
      <c r="L62" s="1003">
        <v>42984</v>
      </c>
      <c r="M62" s="1004">
        <v>14328</v>
      </c>
      <c r="N62" s="770" t="s">
        <v>59</v>
      </c>
      <c r="O62" s="738" t="s">
        <v>423</v>
      </c>
      <c r="P62" s="738" t="s">
        <v>49</v>
      </c>
      <c r="Q62" s="738" t="s">
        <v>40</v>
      </c>
      <c r="R62" s="738" t="s">
        <v>61</v>
      </c>
      <c r="S62" s="738" t="s">
        <v>62</v>
      </c>
      <c r="T62" s="738" t="s">
        <v>88</v>
      </c>
      <c r="U62" s="738"/>
    </row>
    <row r="63" spans="1:22" s="423" customFormat="1" ht="40.950000000000003" customHeight="1" x14ac:dyDescent="0.25">
      <c r="A63" s="762" t="s">
        <v>424</v>
      </c>
      <c r="B63" s="763" t="s">
        <v>26</v>
      </c>
      <c r="C63" s="763" t="s">
        <v>27</v>
      </c>
      <c r="D63" s="763" t="s">
        <v>425</v>
      </c>
      <c r="E63" s="763" t="s">
        <v>426</v>
      </c>
      <c r="F63" s="764">
        <v>44226</v>
      </c>
      <c r="G63" s="764">
        <v>46052</v>
      </c>
      <c r="H63" s="1005" t="s">
        <v>177</v>
      </c>
      <c r="I63" s="765">
        <v>46052</v>
      </c>
      <c r="J63" s="764">
        <f t="shared" si="3"/>
        <v>45512</v>
      </c>
      <c r="K63" s="764">
        <v>46052</v>
      </c>
      <c r="L63" s="607">
        <v>3000000</v>
      </c>
      <c r="M63" s="1006" t="s">
        <v>28</v>
      </c>
      <c r="N63" s="766" t="s">
        <v>47</v>
      </c>
      <c r="O63" s="767" t="s">
        <v>427</v>
      </c>
      <c r="P63" s="767" t="s">
        <v>39</v>
      </c>
      <c r="Q63" s="767" t="s">
        <v>428</v>
      </c>
      <c r="R63" s="767" t="s">
        <v>429</v>
      </c>
      <c r="S63" s="767" t="s">
        <v>87</v>
      </c>
      <c r="T63" s="767" t="s">
        <v>108</v>
      </c>
      <c r="U63" s="767" t="s">
        <v>98</v>
      </c>
    </row>
    <row r="64" spans="1:22" s="423" customFormat="1" ht="27.6" x14ac:dyDescent="0.3">
      <c r="A64" s="768" t="s">
        <v>430</v>
      </c>
      <c r="B64" s="722" t="s">
        <v>26</v>
      </c>
      <c r="C64" s="722" t="s">
        <v>27</v>
      </c>
      <c r="D64" s="722" t="s">
        <v>431</v>
      </c>
      <c r="E64" s="722" t="s">
        <v>432</v>
      </c>
      <c r="F64" s="803">
        <v>44593</v>
      </c>
      <c r="G64" s="803">
        <v>46053</v>
      </c>
      <c r="H64" s="799" t="s">
        <v>332</v>
      </c>
      <c r="I64" s="769" t="s">
        <v>28</v>
      </c>
      <c r="J64" s="803">
        <f t="shared" si="3"/>
        <v>45513</v>
      </c>
      <c r="K64" s="803" t="s">
        <v>28</v>
      </c>
      <c r="L64" s="488">
        <f>M64*4</f>
        <v>81880</v>
      </c>
      <c r="M64" s="488">
        <v>20470</v>
      </c>
      <c r="N64" s="770" t="s">
        <v>47</v>
      </c>
      <c r="O64" s="738" t="s">
        <v>434</v>
      </c>
      <c r="P64" s="738" t="s">
        <v>49</v>
      </c>
      <c r="Q64" s="738" t="s">
        <v>353</v>
      </c>
      <c r="R64" s="738" t="s">
        <v>115</v>
      </c>
      <c r="S64" s="738" t="s">
        <v>87</v>
      </c>
      <c r="T64" s="738" t="s">
        <v>77</v>
      </c>
      <c r="U64" s="738" t="s">
        <v>334</v>
      </c>
    </row>
    <row r="65" spans="1:22" s="444" customFormat="1" ht="27.6" x14ac:dyDescent="0.25">
      <c r="A65" s="718" t="s">
        <v>435</v>
      </c>
      <c r="B65" s="747" t="s">
        <v>26</v>
      </c>
      <c r="C65" s="747" t="s">
        <v>27</v>
      </c>
      <c r="D65" s="747" t="s">
        <v>436</v>
      </c>
      <c r="E65" s="1007" t="s">
        <v>437</v>
      </c>
      <c r="F65" s="813">
        <v>44228</v>
      </c>
      <c r="G65" s="813">
        <v>46053</v>
      </c>
      <c r="H65" s="747" t="s">
        <v>35</v>
      </c>
      <c r="I65" s="751"/>
      <c r="J65" s="1008">
        <f t="shared" si="3"/>
        <v>45513</v>
      </c>
      <c r="K65" s="1009"/>
      <c r="L65" s="587">
        <v>48877</v>
      </c>
      <c r="M65" s="587">
        <f>48877/2</f>
        <v>24438.5</v>
      </c>
      <c r="N65" s="744" t="s">
        <v>170</v>
      </c>
      <c r="O65" s="736" t="s">
        <v>439</v>
      </c>
      <c r="P65" s="734" t="s">
        <v>39</v>
      </c>
      <c r="Q65" s="734" t="s">
        <v>40</v>
      </c>
      <c r="R65" s="734" t="s">
        <v>75</v>
      </c>
      <c r="S65" s="734" t="s">
        <v>87</v>
      </c>
      <c r="T65" s="734" t="s">
        <v>88</v>
      </c>
      <c r="U65" s="734" t="s">
        <v>98</v>
      </c>
    </row>
    <row r="66" spans="1:22" s="444" customFormat="1" ht="27.6" x14ac:dyDescent="0.3">
      <c r="A66" s="718" t="s">
        <v>440</v>
      </c>
      <c r="B66" s="718" t="s">
        <v>197</v>
      </c>
      <c r="C66" s="718" t="s">
        <v>27</v>
      </c>
      <c r="D66" s="718" t="s">
        <v>441</v>
      </c>
      <c r="E66" s="718" t="s">
        <v>441</v>
      </c>
      <c r="F66" s="726">
        <v>44970</v>
      </c>
      <c r="G66" s="726">
        <v>46065</v>
      </c>
      <c r="H66" s="718" t="s">
        <v>67</v>
      </c>
      <c r="I66" s="771" t="s">
        <v>28</v>
      </c>
      <c r="J66" s="803">
        <f t="shared" si="3"/>
        <v>45525</v>
      </c>
      <c r="K66" s="1010" t="s">
        <v>28</v>
      </c>
      <c r="L66" s="427">
        <v>47967</v>
      </c>
      <c r="M66" s="427">
        <v>15989</v>
      </c>
      <c r="N66" s="749" t="s">
        <v>59</v>
      </c>
      <c r="O66" s="722" t="s">
        <v>442</v>
      </c>
      <c r="P66" s="722" t="s">
        <v>39</v>
      </c>
      <c r="Q66" s="722" t="s">
        <v>40</v>
      </c>
      <c r="R66" s="722" t="s">
        <v>443</v>
      </c>
      <c r="S66" s="722" t="s">
        <v>87</v>
      </c>
      <c r="T66" s="722"/>
      <c r="U66" s="746"/>
      <c r="V66" s="450"/>
    </row>
    <row r="67" spans="1:22" s="444" customFormat="1" ht="40.950000000000003" customHeight="1" x14ac:dyDescent="0.3">
      <c r="A67" s="718" t="s">
        <v>444</v>
      </c>
      <c r="B67" s="718" t="s">
        <v>26</v>
      </c>
      <c r="C67" s="718" t="s">
        <v>27</v>
      </c>
      <c r="D67" s="718" t="s">
        <v>445</v>
      </c>
      <c r="E67" s="718" t="s">
        <v>446</v>
      </c>
      <c r="F67" s="726">
        <v>44256</v>
      </c>
      <c r="G67" s="726">
        <v>46082</v>
      </c>
      <c r="H67" s="718" t="s">
        <v>177</v>
      </c>
      <c r="I67" s="725" t="s">
        <v>28</v>
      </c>
      <c r="J67" s="813">
        <f t="shared" si="3"/>
        <v>45542</v>
      </c>
      <c r="K67" s="726" t="s">
        <v>28</v>
      </c>
      <c r="L67" s="427">
        <v>146765.75</v>
      </c>
      <c r="M67" s="743" t="s">
        <v>28</v>
      </c>
      <c r="N67" s="745" t="s">
        <v>29</v>
      </c>
      <c r="O67" s="746" t="s">
        <v>447</v>
      </c>
      <c r="P67" s="746" t="s">
        <v>49</v>
      </c>
      <c r="Q67" s="746" t="s">
        <v>40</v>
      </c>
      <c r="R67" s="746" t="s">
        <v>75</v>
      </c>
      <c r="S67" s="746" t="s">
        <v>76</v>
      </c>
      <c r="T67" s="772" t="s">
        <v>108</v>
      </c>
      <c r="U67" s="746" t="s">
        <v>28</v>
      </c>
      <c r="V67" s="450"/>
    </row>
    <row r="68" spans="1:22" s="444" customFormat="1" ht="40.950000000000003" customHeight="1" x14ac:dyDescent="0.3">
      <c r="A68" s="739" t="s">
        <v>448</v>
      </c>
      <c r="B68" s="724" t="s">
        <v>26</v>
      </c>
      <c r="C68" s="718" t="s">
        <v>27</v>
      </c>
      <c r="D68" s="740" t="s">
        <v>244</v>
      </c>
      <c r="E68" s="740" t="s">
        <v>245</v>
      </c>
      <c r="F68" s="742">
        <v>45200</v>
      </c>
      <c r="G68" s="742">
        <v>45748</v>
      </c>
      <c r="H68" s="740" t="s">
        <v>449</v>
      </c>
      <c r="I68" s="732"/>
      <c r="J68" s="813">
        <f>G68-180</f>
        <v>45568</v>
      </c>
      <c r="K68" s="742"/>
      <c r="L68" s="727">
        <v>9000</v>
      </c>
      <c r="M68" s="773">
        <v>6000</v>
      </c>
      <c r="N68" s="774" t="s">
        <v>59</v>
      </c>
      <c r="O68" s="775" t="s">
        <v>450</v>
      </c>
      <c r="P68" s="776"/>
      <c r="Q68" s="1011" t="s">
        <v>40</v>
      </c>
      <c r="R68" s="776" t="s">
        <v>159</v>
      </c>
      <c r="S68" s="776" t="s">
        <v>87</v>
      </c>
      <c r="T68" s="722" t="s">
        <v>88</v>
      </c>
      <c r="U68" s="775"/>
      <c r="V68" s="450"/>
    </row>
    <row r="69" spans="1:22" s="444" customFormat="1" ht="40.950000000000003" customHeight="1" x14ac:dyDescent="0.25">
      <c r="A69" s="718" t="s">
        <v>451</v>
      </c>
      <c r="B69" s="718" t="s">
        <v>26</v>
      </c>
      <c r="C69" s="718" t="s">
        <v>27</v>
      </c>
      <c r="D69" s="718" t="s">
        <v>452</v>
      </c>
      <c r="E69" s="1012" t="s">
        <v>453</v>
      </c>
      <c r="F69" s="726">
        <v>45383</v>
      </c>
      <c r="G69" s="726">
        <v>46112</v>
      </c>
      <c r="H69" s="718" t="s">
        <v>35</v>
      </c>
      <c r="I69" s="737"/>
      <c r="J69" s="726">
        <f>G69-540</f>
        <v>45572</v>
      </c>
      <c r="K69" s="726"/>
      <c r="L69" s="427">
        <v>61989</v>
      </c>
      <c r="M69" s="603">
        <v>30994</v>
      </c>
      <c r="N69" s="749" t="s">
        <v>170</v>
      </c>
      <c r="O69" s="722" t="s">
        <v>439</v>
      </c>
      <c r="P69" s="722" t="s">
        <v>39</v>
      </c>
      <c r="Q69" s="722" t="s">
        <v>40</v>
      </c>
      <c r="R69" s="722" t="s">
        <v>75</v>
      </c>
      <c r="S69" s="722" t="s">
        <v>87</v>
      </c>
      <c r="T69" s="722" t="s">
        <v>88</v>
      </c>
      <c r="U69" s="722" t="s">
        <v>98</v>
      </c>
      <c r="V69" s="450"/>
    </row>
    <row r="70" spans="1:22" s="444" customFormat="1" ht="40.950000000000003" customHeight="1" x14ac:dyDescent="0.3">
      <c r="A70" s="739" t="s">
        <v>454</v>
      </c>
      <c r="B70" s="724" t="s">
        <v>26</v>
      </c>
      <c r="C70" s="718" t="s">
        <v>27</v>
      </c>
      <c r="D70" s="739" t="s">
        <v>455</v>
      </c>
      <c r="E70" s="739" t="s">
        <v>456</v>
      </c>
      <c r="F70" s="731">
        <v>45383</v>
      </c>
      <c r="G70" s="731">
        <v>46112</v>
      </c>
      <c r="H70" s="737" t="s">
        <v>35</v>
      </c>
      <c r="I70" s="732" t="s">
        <v>28</v>
      </c>
      <c r="J70" s="726">
        <f>G70-540</f>
        <v>45572</v>
      </c>
      <c r="K70" s="731" t="s">
        <v>28</v>
      </c>
      <c r="L70" s="727">
        <v>46500</v>
      </c>
      <c r="M70" s="727">
        <v>23250</v>
      </c>
      <c r="N70" s="756" t="s">
        <v>367</v>
      </c>
      <c r="O70" s="775" t="s">
        <v>458</v>
      </c>
      <c r="P70" s="749" t="s">
        <v>49</v>
      </c>
      <c r="Q70" s="1013" t="s">
        <v>40</v>
      </c>
      <c r="R70" s="749" t="s">
        <v>75</v>
      </c>
      <c r="S70" s="749" t="s">
        <v>87</v>
      </c>
      <c r="T70" s="722" t="s">
        <v>88</v>
      </c>
      <c r="U70" s="776" t="s">
        <v>182</v>
      </c>
      <c r="V70" s="450"/>
    </row>
    <row r="71" spans="1:22" s="444" customFormat="1" ht="40.950000000000003" customHeight="1" x14ac:dyDescent="0.25">
      <c r="A71" s="777" t="s">
        <v>459</v>
      </c>
      <c r="B71" s="777" t="s">
        <v>174</v>
      </c>
      <c r="C71" s="777" t="s">
        <v>27</v>
      </c>
      <c r="D71" s="777" t="s">
        <v>460</v>
      </c>
      <c r="E71" s="777" t="s">
        <v>461</v>
      </c>
      <c r="F71" s="1014">
        <v>38443</v>
      </c>
      <c r="G71" s="1014">
        <v>45017</v>
      </c>
      <c r="H71" s="777" t="s">
        <v>462</v>
      </c>
      <c r="I71" s="778" t="s">
        <v>120</v>
      </c>
      <c r="J71" s="1014">
        <v>45572</v>
      </c>
      <c r="K71" s="1014">
        <v>46112</v>
      </c>
      <c r="L71" s="139">
        <v>1141392</v>
      </c>
      <c r="M71" s="139">
        <v>54352</v>
      </c>
      <c r="N71" s="779" t="s">
        <v>463</v>
      </c>
      <c r="O71" s="780" t="s">
        <v>464</v>
      </c>
      <c r="P71" s="781" t="s">
        <v>39</v>
      </c>
      <c r="Q71" s="781" t="s">
        <v>40</v>
      </c>
      <c r="R71" s="997" t="s">
        <v>75</v>
      </c>
      <c r="S71" s="781" t="s">
        <v>87</v>
      </c>
      <c r="T71" s="781"/>
      <c r="U71" s="781"/>
    </row>
    <row r="72" spans="1:22" s="444" customFormat="1" ht="55.2" x14ac:dyDescent="0.3">
      <c r="A72" s="1015" t="s">
        <v>465</v>
      </c>
      <c r="B72" s="718" t="s">
        <v>26</v>
      </c>
      <c r="C72" s="718" t="s">
        <v>27</v>
      </c>
      <c r="D72" s="718" t="s">
        <v>466</v>
      </c>
      <c r="E72" s="718" t="s">
        <v>467</v>
      </c>
      <c r="F72" s="726">
        <v>45017</v>
      </c>
      <c r="G72" s="726">
        <v>46112</v>
      </c>
      <c r="H72" s="718" t="s">
        <v>67</v>
      </c>
      <c r="I72" s="725" t="s">
        <v>28</v>
      </c>
      <c r="J72" s="726">
        <f t="shared" ref="J72:J81" si="4">G72-540</f>
        <v>45572</v>
      </c>
      <c r="K72" s="726" t="s">
        <v>28</v>
      </c>
      <c r="L72" s="427">
        <f>176748.9+18425</f>
        <v>195173.9</v>
      </c>
      <c r="M72" s="427">
        <f>58916.3+6141.67</f>
        <v>65057.97</v>
      </c>
      <c r="N72" s="719" t="s">
        <v>468</v>
      </c>
      <c r="O72" s="720" t="s">
        <v>469</v>
      </c>
      <c r="P72" s="718" t="s">
        <v>114</v>
      </c>
      <c r="Q72" s="718" t="s">
        <v>40</v>
      </c>
      <c r="R72" s="718" t="s">
        <v>75</v>
      </c>
      <c r="S72" s="718" t="s">
        <v>87</v>
      </c>
      <c r="T72" s="718" t="s">
        <v>470</v>
      </c>
      <c r="U72" s="718"/>
    </row>
    <row r="73" spans="1:22" s="444" customFormat="1" ht="40.950000000000003" customHeight="1" x14ac:dyDescent="0.3">
      <c r="A73" s="718" t="s">
        <v>471</v>
      </c>
      <c r="B73" s="718" t="s">
        <v>26</v>
      </c>
      <c r="C73" s="718" t="s">
        <v>55</v>
      </c>
      <c r="D73" s="718" t="s">
        <v>472</v>
      </c>
      <c r="E73" s="718" t="s">
        <v>473</v>
      </c>
      <c r="F73" s="726">
        <v>44882</v>
      </c>
      <c r="G73" s="726">
        <v>46112</v>
      </c>
      <c r="H73" s="718" t="s">
        <v>286</v>
      </c>
      <c r="I73" s="725" t="s">
        <v>28</v>
      </c>
      <c r="J73" s="726">
        <f t="shared" si="4"/>
        <v>45572</v>
      </c>
      <c r="K73" s="726" t="s">
        <v>28</v>
      </c>
      <c r="L73" s="427">
        <v>24948.47</v>
      </c>
      <c r="M73" s="743" t="s">
        <v>28</v>
      </c>
      <c r="N73" s="719" t="s">
        <v>59</v>
      </c>
      <c r="O73" s="720" t="s">
        <v>474</v>
      </c>
      <c r="P73" s="718" t="s">
        <v>114</v>
      </c>
      <c r="Q73" s="718" t="s">
        <v>40</v>
      </c>
      <c r="R73" s="718" t="s">
        <v>75</v>
      </c>
      <c r="S73" s="718" t="s">
        <v>87</v>
      </c>
      <c r="T73" s="718"/>
      <c r="U73" s="718"/>
    </row>
    <row r="74" spans="1:22" s="444" customFormat="1" ht="40.950000000000003" customHeight="1" x14ac:dyDescent="0.3">
      <c r="A74" s="718"/>
      <c r="B74" s="718" t="s">
        <v>197</v>
      </c>
      <c r="C74" s="718" t="s">
        <v>27</v>
      </c>
      <c r="D74" s="718" t="s">
        <v>475</v>
      </c>
      <c r="E74" s="739" t="s">
        <v>475</v>
      </c>
      <c r="F74" s="726">
        <v>44652</v>
      </c>
      <c r="G74" s="726">
        <v>46112</v>
      </c>
      <c r="H74" s="718" t="s">
        <v>332</v>
      </c>
      <c r="I74" s="725" t="s">
        <v>28</v>
      </c>
      <c r="J74" s="726">
        <f t="shared" si="4"/>
        <v>45572</v>
      </c>
      <c r="K74" s="726" t="s">
        <v>28</v>
      </c>
      <c r="L74" s="427">
        <v>39105</v>
      </c>
      <c r="M74" s="427">
        <v>39105</v>
      </c>
      <c r="N74" s="719" t="s">
        <v>476</v>
      </c>
      <c r="O74" s="720" t="s">
        <v>477</v>
      </c>
      <c r="P74" s="718" t="s">
        <v>39</v>
      </c>
      <c r="Q74" s="718" t="s">
        <v>40</v>
      </c>
      <c r="R74" s="718" t="s">
        <v>75</v>
      </c>
      <c r="S74" s="718" t="s">
        <v>87</v>
      </c>
      <c r="T74" s="718"/>
      <c r="U74" s="718"/>
    </row>
    <row r="75" spans="1:22" s="444" customFormat="1" ht="40.950000000000003" customHeight="1" x14ac:dyDescent="0.3">
      <c r="A75" s="718" t="s">
        <v>28</v>
      </c>
      <c r="B75" s="718" t="s">
        <v>26</v>
      </c>
      <c r="C75" s="718" t="s">
        <v>27</v>
      </c>
      <c r="D75" s="718" t="s">
        <v>478</v>
      </c>
      <c r="E75" s="718" t="s">
        <v>479</v>
      </c>
      <c r="F75" s="726">
        <v>44292</v>
      </c>
      <c r="G75" s="726">
        <v>46117</v>
      </c>
      <c r="H75" s="718" t="s">
        <v>177</v>
      </c>
      <c r="I75" s="725" t="s">
        <v>28</v>
      </c>
      <c r="J75" s="726">
        <f t="shared" si="4"/>
        <v>45577</v>
      </c>
      <c r="K75" s="726" t="s">
        <v>28</v>
      </c>
      <c r="L75" s="427"/>
      <c r="M75" s="743"/>
      <c r="N75" s="719" t="s">
        <v>47</v>
      </c>
      <c r="O75" s="720" t="s">
        <v>480</v>
      </c>
      <c r="P75" s="718" t="s">
        <v>39</v>
      </c>
      <c r="Q75" s="718" t="s">
        <v>353</v>
      </c>
      <c r="R75" s="718" t="s">
        <v>87</v>
      </c>
      <c r="S75" s="718" t="s">
        <v>87</v>
      </c>
      <c r="T75" s="718"/>
      <c r="U75" s="718"/>
    </row>
    <row r="76" spans="1:22" s="423" customFormat="1" ht="40.950000000000003" customHeight="1" x14ac:dyDescent="0.3">
      <c r="A76" s="782" t="s">
        <v>481</v>
      </c>
      <c r="B76" s="724" t="s">
        <v>197</v>
      </c>
      <c r="C76" s="734" t="s">
        <v>27</v>
      </c>
      <c r="D76" s="734" t="s">
        <v>482</v>
      </c>
      <c r="E76" s="718" t="s">
        <v>483</v>
      </c>
      <c r="F76" s="783">
        <v>45390</v>
      </c>
      <c r="G76" s="784">
        <v>46119</v>
      </c>
      <c r="H76" s="724" t="s">
        <v>35</v>
      </c>
      <c r="I76" s="732" t="s">
        <v>58</v>
      </c>
      <c r="J76" s="726">
        <f t="shared" si="4"/>
        <v>45579</v>
      </c>
      <c r="K76" s="783"/>
      <c r="L76" s="785">
        <v>129000</v>
      </c>
      <c r="M76" s="727">
        <v>43000</v>
      </c>
      <c r="N76" s="786" t="s">
        <v>47</v>
      </c>
      <c r="O76" s="787" t="s">
        <v>484</v>
      </c>
      <c r="P76" s="724" t="s">
        <v>49</v>
      </c>
      <c r="Q76" s="734" t="s">
        <v>50</v>
      </c>
      <c r="R76" s="782" t="s">
        <v>51</v>
      </c>
      <c r="S76" s="782" t="s">
        <v>485</v>
      </c>
      <c r="T76" s="734" t="s">
        <v>131</v>
      </c>
      <c r="U76" s="782"/>
    </row>
    <row r="77" spans="1:22" s="444" customFormat="1" ht="40.950000000000003" customHeight="1" x14ac:dyDescent="0.3">
      <c r="A77" s="724" t="s">
        <v>486</v>
      </c>
      <c r="B77" s="718" t="s">
        <v>26</v>
      </c>
      <c r="C77" s="734" t="s">
        <v>27</v>
      </c>
      <c r="D77" s="724" t="s">
        <v>487</v>
      </c>
      <c r="E77" s="718" t="s">
        <v>488</v>
      </c>
      <c r="F77" s="726">
        <v>45070</v>
      </c>
      <c r="G77" s="726">
        <v>46165</v>
      </c>
      <c r="H77" s="718" t="s">
        <v>67</v>
      </c>
      <c r="I77" s="725" t="s">
        <v>58</v>
      </c>
      <c r="J77" s="726">
        <f t="shared" si="4"/>
        <v>45625</v>
      </c>
      <c r="K77" s="726"/>
      <c r="L77" s="727">
        <f>M77*4</f>
        <v>144293.76000000001</v>
      </c>
      <c r="M77" s="743">
        <v>36073.440000000002</v>
      </c>
      <c r="N77" s="728" t="s">
        <v>59</v>
      </c>
      <c r="O77" s="720" t="s">
        <v>489</v>
      </c>
      <c r="P77" s="718" t="s">
        <v>49</v>
      </c>
      <c r="Q77" s="718" t="s">
        <v>40</v>
      </c>
      <c r="R77" s="718" t="s">
        <v>61</v>
      </c>
      <c r="S77" s="718" t="s">
        <v>490</v>
      </c>
      <c r="T77" s="718" t="s">
        <v>491</v>
      </c>
      <c r="U77" s="718" t="s">
        <v>492</v>
      </c>
      <c r="V77" s="450"/>
    </row>
    <row r="78" spans="1:22" s="444" customFormat="1" ht="40.950000000000003" customHeight="1" x14ac:dyDescent="0.3">
      <c r="A78" s="739">
        <v>321096</v>
      </c>
      <c r="B78" s="724" t="s">
        <v>26</v>
      </c>
      <c r="C78" s="734" t="s">
        <v>80</v>
      </c>
      <c r="D78" s="739" t="s">
        <v>493</v>
      </c>
      <c r="E78" s="740" t="s">
        <v>494</v>
      </c>
      <c r="F78" s="731">
        <v>45383</v>
      </c>
      <c r="G78" s="731">
        <v>46265</v>
      </c>
      <c r="H78" s="737" t="s">
        <v>495</v>
      </c>
      <c r="I78" s="732" t="s">
        <v>28</v>
      </c>
      <c r="J78" s="726">
        <f t="shared" si="4"/>
        <v>45725</v>
      </c>
      <c r="K78" s="731" t="s">
        <v>28</v>
      </c>
      <c r="L78" s="727">
        <v>11599.92</v>
      </c>
      <c r="M78" s="727">
        <v>3866.64</v>
      </c>
      <c r="N78" s="728" t="s">
        <v>496</v>
      </c>
      <c r="O78" s="788" t="s">
        <v>498</v>
      </c>
      <c r="P78" s="737" t="s">
        <v>49</v>
      </c>
      <c r="Q78" s="991" t="s">
        <v>340</v>
      </c>
      <c r="R78" s="1016" t="s">
        <v>499</v>
      </c>
      <c r="S78" s="1017" t="s">
        <v>87</v>
      </c>
      <c r="T78" s="718" t="s">
        <v>97</v>
      </c>
      <c r="U78" s="740"/>
      <c r="V78" s="450"/>
    </row>
    <row r="79" spans="1:22" s="444" customFormat="1" ht="40.950000000000003" customHeight="1" x14ac:dyDescent="0.3">
      <c r="A79" s="739" t="s">
        <v>248</v>
      </c>
      <c r="B79" s="724" t="s">
        <v>26</v>
      </c>
      <c r="C79" s="734" t="s">
        <v>27</v>
      </c>
      <c r="D79" s="740" t="s">
        <v>244</v>
      </c>
      <c r="E79" s="740" t="s">
        <v>245</v>
      </c>
      <c r="F79" s="742">
        <v>45200</v>
      </c>
      <c r="G79" s="731">
        <v>46295</v>
      </c>
      <c r="H79" s="740" t="s">
        <v>67</v>
      </c>
      <c r="I79" s="732" t="s">
        <v>28</v>
      </c>
      <c r="J79" s="726">
        <f t="shared" si="4"/>
        <v>45755</v>
      </c>
      <c r="K79" s="742" t="s">
        <v>28</v>
      </c>
      <c r="L79" s="727">
        <v>45000</v>
      </c>
      <c r="M79" s="727">
        <v>15000</v>
      </c>
      <c r="N79" s="728" t="s">
        <v>59</v>
      </c>
      <c r="O79" s="729" t="s">
        <v>500</v>
      </c>
      <c r="P79" s="718" t="s">
        <v>39</v>
      </c>
      <c r="Q79" s="992" t="s">
        <v>40</v>
      </c>
      <c r="R79" s="740" t="s">
        <v>159</v>
      </c>
      <c r="S79" s="740" t="s">
        <v>87</v>
      </c>
      <c r="T79" s="718" t="s">
        <v>88</v>
      </c>
      <c r="U79" s="739"/>
      <c r="V79" s="450"/>
    </row>
    <row r="80" spans="1:22" s="444" customFormat="1" ht="40.950000000000003" customHeight="1" x14ac:dyDescent="0.3">
      <c r="A80" s="739" t="s">
        <v>243</v>
      </c>
      <c r="B80" s="724" t="s">
        <v>26</v>
      </c>
      <c r="C80" s="718" t="s">
        <v>27</v>
      </c>
      <c r="D80" s="740" t="s">
        <v>244</v>
      </c>
      <c r="E80" s="740" t="s">
        <v>245</v>
      </c>
      <c r="F80" s="742">
        <v>45108</v>
      </c>
      <c r="G80" s="742">
        <v>46326</v>
      </c>
      <c r="H80" s="740" t="s">
        <v>246</v>
      </c>
      <c r="I80" s="732"/>
      <c r="J80" s="726">
        <f t="shared" si="4"/>
        <v>45786</v>
      </c>
      <c r="K80" s="742"/>
      <c r="L80" s="727">
        <v>45000</v>
      </c>
      <c r="M80" s="727">
        <v>45000</v>
      </c>
      <c r="N80" s="728" t="s">
        <v>59</v>
      </c>
      <c r="O80" s="788" t="s">
        <v>247</v>
      </c>
      <c r="P80" s="718" t="s">
        <v>39</v>
      </c>
      <c r="Q80" s="992" t="s">
        <v>40</v>
      </c>
      <c r="R80" s="740" t="s">
        <v>159</v>
      </c>
      <c r="S80" s="740" t="s">
        <v>87</v>
      </c>
      <c r="T80" s="718" t="s">
        <v>88</v>
      </c>
      <c r="U80" s="739"/>
      <c r="V80" s="450"/>
    </row>
    <row r="81" spans="1:22" s="423" customFormat="1" ht="40.950000000000003" customHeight="1" x14ac:dyDescent="0.3">
      <c r="A81" s="718" t="s">
        <v>501</v>
      </c>
      <c r="B81" s="718" t="s">
        <v>26</v>
      </c>
      <c r="C81" s="718" t="s">
        <v>27</v>
      </c>
      <c r="D81" s="718" t="s">
        <v>502</v>
      </c>
      <c r="E81" s="718" t="s">
        <v>503</v>
      </c>
      <c r="F81" s="726">
        <v>44866</v>
      </c>
      <c r="G81" s="726">
        <v>46326</v>
      </c>
      <c r="H81" s="718" t="s">
        <v>332</v>
      </c>
      <c r="I81" s="737" t="s">
        <v>28</v>
      </c>
      <c r="J81" s="726">
        <f t="shared" si="4"/>
        <v>45786</v>
      </c>
      <c r="K81" s="726" t="s">
        <v>28</v>
      </c>
      <c r="L81" s="427">
        <f>M81*4</f>
        <v>43400</v>
      </c>
      <c r="M81" s="427">
        <v>10850</v>
      </c>
      <c r="N81" s="719" t="s">
        <v>305</v>
      </c>
      <c r="O81" s="720" t="s">
        <v>504</v>
      </c>
      <c r="P81" s="718" t="s">
        <v>39</v>
      </c>
      <c r="Q81" s="718" t="s">
        <v>40</v>
      </c>
      <c r="R81" s="718" t="s">
        <v>75</v>
      </c>
      <c r="S81" s="718" t="s">
        <v>87</v>
      </c>
      <c r="T81" s="718" t="s">
        <v>108</v>
      </c>
      <c r="U81" s="718" t="s">
        <v>98</v>
      </c>
    </row>
    <row r="82" spans="1:22" s="459" customFormat="1" ht="40.950000000000003" customHeight="1" x14ac:dyDescent="0.3">
      <c r="A82" s="724" t="s">
        <v>505</v>
      </c>
      <c r="B82" s="724" t="s">
        <v>26</v>
      </c>
      <c r="C82" s="718" t="s">
        <v>27</v>
      </c>
      <c r="D82" s="718" t="s">
        <v>506</v>
      </c>
      <c r="E82" s="718" t="s">
        <v>507</v>
      </c>
      <c r="F82" s="783">
        <v>45017</v>
      </c>
      <c r="G82" s="783">
        <v>46477</v>
      </c>
      <c r="H82" s="724" t="s">
        <v>332</v>
      </c>
      <c r="I82" s="732" t="s">
        <v>28</v>
      </c>
      <c r="J82" s="783">
        <v>45930</v>
      </c>
      <c r="K82" s="783"/>
      <c r="L82" s="727">
        <v>5000000</v>
      </c>
      <c r="M82" s="727">
        <v>1250000</v>
      </c>
      <c r="N82" s="728" t="s">
        <v>47</v>
      </c>
      <c r="O82" s="729" t="s">
        <v>508</v>
      </c>
      <c r="P82" s="724" t="s">
        <v>39</v>
      </c>
      <c r="Q82" s="718" t="s">
        <v>50</v>
      </c>
      <c r="R82" s="724" t="s">
        <v>51</v>
      </c>
      <c r="S82" s="724" t="s">
        <v>485</v>
      </c>
      <c r="T82" s="718" t="s">
        <v>53</v>
      </c>
      <c r="U82" s="724" t="s">
        <v>54</v>
      </c>
      <c r="V82" s="482"/>
    </row>
    <row r="83" spans="1:22" s="423" customFormat="1" ht="40.950000000000003" customHeight="1" x14ac:dyDescent="0.3">
      <c r="A83" s="718" t="s">
        <v>509</v>
      </c>
      <c r="B83" s="718" t="s">
        <v>26</v>
      </c>
      <c r="C83" s="718" t="s">
        <v>27</v>
      </c>
      <c r="D83" s="718" t="s">
        <v>510</v>
      </c>
      <c r="E83" s="718" t="s">
        <v>511</v>
      </c>
      <c r="F83" s="726">
        <v>44651</v>
      </c>
      <c r="G83" s="726">
        <v>46476</v>
      </c>
      <c r="H83" s="718">
        <f>(G83-F83)/(365/12)</f>
        <v>60</v>
      </c>
      <c r="I83" s="725" t="s">
        <v>28</v>
      </c>
      <c r="J83" s="726">
        <f t="shared" ref="J83:J88" si="5">G83-540</f>
        <v>45936</v>
      </c>
      <c r="K83" s="726" t="s">
        <v>28</v>
      </c>
      <c r="L83" s="427">
        <v>65000</v>
      </c>
      <c r="M83" s="427">
        <v>13000</v>
      </c>
      <c r="N83" s="719" t="s">
        <v>512</v>
      </c>
      <c r="O83" s="720" t="s">
        <v>514</v>
      </c>
      <c r="P83" s="718" t="s">
        <v>49</v>
      </c>
      <c r="Q83" s="718" t="s">
        <v>40</v>
      </c>
      <c r="R83" s="718" t="s">
        <v>75</v>
      </c>
      <c r="S83" s="718" t="s">
        <v>515</v>
      </c>
      <c r="T83" s="718"/>
      <c r="U83" s="718"/>
    </row>
    <row r="84" spans="1:22" s="423" customFormat="1" ht="40.950000000000003" customHeight="1" x14ac:dyDescent="0.3">
      <c r="A84" s="718" t="s">
        <v>516</v>
      </c>
      <c r="B84" s="718" t="s">
        <v>26</v>
      </c>
      <c r="C84" s="718" t="s">
        <v>27</v>
      </c>
      <c r="D84" s="718" t="s">
        <v>517</v>
      </c>
      <c r="E84" s="718" t="s">
        <v>518</v>
      </c>
      <c r="F84" s="726">
        <v>44834</v>
      </c>
      <c r="G84" s="726">
        <v>46476</v>
      </c>
      <c r="H84" s="718" t="s">
        <v>519</v>
      </c>
      <c r="I84" s="725" t="s">
        <v>28</v>
      </c>
      <c r="J84" s="726">
        <f t="shared" si="5"/>
        <v>45936</v>
      </c>
      <c r="K84" s="726" t="s">
        <v>28</v>
      </c>
      <c r="L84" s="427">
        <v>395290.28</v>
      </c>
      <c r="M84" s="427"/>
      <c r="N84" s="719" t="s">
        <v>520</v>
      </c>
      <c r="O84" s="720" t="s">
        <v>241</v>
      </c>
      <c r="P84" s="718" t="s">
        <v>114</v>
      </c>
      <c r="Q84" s="718" t="s">
        <v>40</v>
      </c>
      <c r="R84" s="718" t="s">
        <v>75</v>
      </c>
      <c r="S84" s="718" t="s">
        <v>87</v>
      </c>
      <c r="T84" s="718" t="s">
        <v>77</v>
      </c>
      <c r="U84" s="718" t="s">
        <v>521</v>
      </c>
    </row>
    <row r="85" spans="1:22" s="423" customFormat="1" ht="29.4" customHeight="1" x14ac:dyDescent="0.3">
      <c r="A85" s="718" t="s">
        <v>522</v>
      </c>
      <c r="B85" s="718" t="s">
        <v>197</v>
      </c>
      <c r="C85" s="718" t="s">
        <v>27</v>
      </c>
      <c r="D85" s="718" t="s">
        <v>523</v>
      </c>
      <c r="E85" s="735" t="s">
        <v>524</v>
      </c>
      <c r="F85" s="726">
        <v>45383</v>
      </c>
      <c r="G85" s="726">
        <v>46477</v>
      </c>
      <c r="H85" s="718" t="s">
        <v>67</v>
      </c>
      <c r="I85" s="725" t="s">
        <v>28</v>
      </c>
      <c r="J85" s="726">
        <f t="shared" si="5"/>
        <v>45937</v>
      </c>
      <c r="K85" s="726" t="s">
        <v>28</v>
      </c>
      <c r="L85" s="427">
        <v>18234.72</v>
      </c>
      <c r="M85" s="427">
        <v>6078.24</v>
      </c>
      <c r="N85" s="719" t="s">
        <v>47</v>
      </c>
      <c r="O85" s="757" t="s">
        <v>525</v>
      </c>
      <c r="P85" s="718" t="s">
        <v>49</v>
      </c>
      <c r="Q85" s="718" t="s">
        <v>40</v>
      </c>
      <c r="R85" s="718" t="s">
        <v>75</v>
      </c>
      <c r="S85" s="718" t="s">
        <v>87</v>
      </c>
      <c r="T85" s="718"/>
      <c r="U85" s="718"/>
    </row>
    <row r="86" spans="1:22" s="423" customFormat="1" ht="40.950000000000003" customHeight="1" x14ac:dyDescent="0.3">
      <c r="A86" s="724" t="s">
        <v>526</v>
      </c>
      <c r="B86" s="724" t="s">
        <v>26</v>
      </c>
      <c r="C86" s="718" t="s">
        <v>27</v>
      </c>
      <c r="D86" s="718" t="s">
        <v>527</v>
      </c>
      <c r="E86" s="718" t="s">
        <v>528</v>
      </c>
      <c r="F86" s="783">
        <v>45017</v>
      </c>
      <c r="G86" s="783">
        <v>46477</v>
      </c>
      <c r="H86" s="724" t="s">
        <v>332</v>
      </c>
      <c r="I86" s="732" t="s">
        <v>529</v>
      </c>
      <c r="J86" s="726">
        <f t="shared" si="5"/>
        <v>45937</v>
      </c>
      <c r="K86" s="783"/>
      <c r="L86" s="727">
        <v>580074</v>
      </c>
      <c r="M86" s="727">
        <v>96679</v>
      </c>
      <c r="N86" s="728" t="s">
        <v>47</v>
      </c>
      <c r="O86" s="729" t="s">
        <v>508</v>
      </c>
      <c r="P86" s="724" t="s">
        <v>39</v>
      </c>
      <c r="Q86" s="718" t="s">
        <v>50</v>
      </c>
      <c r="R86" s="724" t="s">
        <v>51</v>
      </c>
      <c r="S86" s="724" t="s">
        <v>485</v>
      </c>
      <c r="T86" s="718" t="s">
        <v>53</v>
      </c>
      <c r="U86" s="724" t="s">
        <v>54</v>
      </c>
    </row>
    <row r="87" spans="1:22" s="423" customFormat="1" ht="40.950000000000003" customHeight="1" x14ac:dyDescent="0.3">
      <c r="A87" s="724">
        <v>513831</v>
      </c>
      <c r="B87" s="718" t="s">
        <v>26</v>
      </c>
      <c r="C87" s="718" t="s">
        <v>27</v>
      </c>
      <c r="D87" s="724" t="s">
        <v>530</v>
      </c>
      <c r="E87" s="718" t="s">
        <v>531</v>
      </c>
      <c r="F87" s="726">
        <v>45401</v>
      </c>
      <c r="G87" s="726">
        <v>46495</v>
      </c>
      <c r="H87" s="718" t="s">
        <v>67</v>
      </c>
      <c r="I87" s="725" t="s">
        <v>28</v>
      </c>
      <c r="J87" s="726">
        <f t="shared" si="5"/>
        <v>45955</v>
      </c>
      <c r="K87" s="726" t="s">
        <v>28</v>
      </c>
      <c r="L87" s="727">
        <v>13968</v>
      </c>
      <c r="M87" s="743">
        <v>4656</v>
      </c>
      <c r="N87" s="719" t="s">
        <v>36</v>
      </c>
      <c r="O87" s="720" t="s">
        <v>241</v>
      </c>
      <c r="P87" s="718" t="s">
        <v>49</v>
      </c>
      <c r="Q87" s="718" t="s">
        <v>40</v>
      </c>
      <c r="R87" s="718" t="s">
        <v>75</v>
      </c>
      <c r="S87" s="718" t="s">
        <v>87</v>
      </c>
      <c r="T87" s="718" t="s">
        <v>97</v>
      </c>
      <c r="U87" s="718"/>
    </row>
    <row r="88" spans="1:22" s="423" customFormat="1" ht="29.4" customHeight="1" x14ac:dyDescent="0.25">
      <c r="A88" s="718" t="s">
        <v>532</v>
      </c>
      <c r="B88" s="718" t="s">
        <v>26</v>
      </c>
      <c r="C88" s="718" t="s">
        <v>27</v>
      </c>
      <c r="D88" s="718" t="s">
        <v>533</v>
      </c>
      <c r="E88" s="718" t="s">
        <v>534</v>
      </c>
      <c r="F88" s="726">
        <v>45444</v>
      </c>
      <c r="G88" s="726">
        <v>46538</v>
      </c>
      <c r="H88" s="718" t="s">
        <v>67</v>
      </c>
      <c r="I88" s="725" t="s">
        <v>28</v>
      </c>
      <c r="J88" s="726">
        <f t="shared" si="5"/>
        <v>45998</v>
      </c>
      <c r="K88" s="726" t="s">
        <v>28</v>
      </c>
      <c r="L88" s="427">
        <v>300000</v>
      </c>
      <c r="M88" s="427">
        <v>100000</v>
      </c>
      <c r="N88" s="719" t="s">
        <v>428</v>
      </c>
      <c r="O88" s="1018" t="s">
        <v>535</v>
      </c>
      <c r="P88" s="737" t="s">
        <v>536</v>
      </c>
      <c r="Q88" s="986" t="s">
        <v>428</v>
      </c>
      <c r="R88" s="718" t="s">
        <v>537</v>
      </c>
      <c r="S88" s="718" t="s">
        <v>87</v>
      </c>
      <c r="T88" s="718" t="s">
        <v>538</v>
      </c>
      <c r="U88" s="718" t="s">
        <v>28</v>
      </c>
    </row>
    <row r="89" spans="1:22" s="423" customFormat="1" ht="40.950000000000003" customHeight="1" x14ac:dyDescent="0.3">
      <c r="A89" s="718" t="s">
        <v>539</v>
      </c>
      <c r="B89" s="718" t="s">
        <v>26</v>
      </c>
      <c r="C89" s="718" t="s">
        <v>27</v>
      </c>
      <c r="D89" s="718" t="s">
        <v>540</v>
      </c>
      <c r="E89" s="718" t="s">
        <v>541</v>
      </c>
      <c r="F89" s="726">
        <v>45283</v>
      </c>
      <c r="G89" s="726">
        <v>46378</v>
      </c>
      <c r="H89" s="718" t="s">
        <v>67</v>
      </c>
      <c r="I89" s="725" t="s">
        <v>542</v>
      </c>
      <c r="J89" s="726">
        <v>46013</v>
      </c>
      <c r="K89" s="726">
        <v>47109</v>
      </c>
      <c r="L89" s="427">
        <v>89900</v>
      </c>
      <c r="M89" s="427">
        <v>17980</v>
      </c>
      <c r="N89" s="719" t="s">
        <v>59</v>
      </c>
      <c r="O89" s="720" t="s">
        <v>544</v>
      </c>
      <c r="P89" s="737" t="s">
        <v>49</v>
      </c>
      <c r="Q89" s="986" t="s">
        <v>40</v>
      </c>
      <c r="R89" s="986" t="s">
        <v>61</v>
      </c>
      <c r="S89" s="986" t="s">
        <v>262</v>
      </c>
      <c r="T89" s="718" t="s">
        <v>545</v>
      </c>
      <c r="U89" s="718" t="s">
        <v>54</v>
      </c>
    </row>
    <row r="90" spans="1:22" s="423" customFormat="1" ht="40.950000000000003" customHeight="1" x14ac:dyDescent="0.3">
      <c r="A90" s="718">
        <v>484652</v>
      </c>
      <c r="B90" s="718" t="s">
        <v>26</v>
      </c>
      <c r="C90" s="718" t="s">
        <v>27</v>
      </c>
      <c r="D90" s="718" t="s">
        <v>546</v>
      </c>
      <c r="E90" s="718" t="s">
        <v>547</v>
      </c>
      <c r="F90" s="726">
        <v>45380</v>
      </c>
      <c r="G90" s="726">
        <v>46475</v>
      </c>
      <c r="H90" s="718" t="s">
        <v>67</v>
      </c>
      <c r="I90" s="725" t="s">
        <v>28</v>
      </c>
      <c r="J90" s="726">
        <v>46013</v>
      </c>
      <c r="K90" s="726" t="s">
        <v>28</v>
      </c>
      <c r="L90" s="427">
        <v>9232.9500000000007</v>
      </c>
      <c r="M90" s="427">
        <v>3077.66</v>
      </c>
      <c r="N90" s="719" t="s">
        <v>47</v>
      </c>
      <c r="O90" s="720" t="s">
        <v>548</v>
      </c>
      <c r="P90" s="737" t="s">
        <v>49</v>
      </c>
      <c r="Q90" s="986" t="s">
        <v>128</v>
      </c>
      <c r="R90" s="986" t="s">
        <v>549</v>
      </c>
      <c r="S90" s="986" t="s">
        <v>87</v>
      </c>
      <c r="T90" s="718" t="s">
        <v>97</v>
      </c>
      <c r="U90" s="718"/>
    </row>
    <row r="91" spans="1:22" s="45" customFormat="1" ht="60" customHeight="1" x14ac:dyDescent="0.25">
      <c r="A91" s="718" t="s">
        <v>217</v>
      </c>
      <c r="B91" s="722" t="s">
        <v>197</v>
      </c>
      <c r="C91" s="718" t="s">
        <v>27</v>
      </c>
      <c r="D91" s="718" t="s">
        <v>550</v>
      </c>
      <c r="E91" s="718" t="s">
        <v>551</v>
      </c>
      <c r="F91" s="726">
        <v>45505</v>
      </c>
      <c r="G91" s="726">
        <v>46599</v>
      </c>
      <c r="H91" s="718" t="s">
        <v>67</v>
      </c>
      <c r="I91" s="725"/>
      <c r="J91" s="726">
        <f>G91-540</f>
        <v>46059</v>
      </c>
      <c r="K91" s="726"/>
      <c r="L91" s="427">
        <v>11685</v>
      </c>
      <c r="M91" s="427">
        <v>11685</v>
      </c>
      <c r="N91" s="719" t="s">
        <v>468</v>
      </c>
      <c r="O91" s="1018" t="s">
        <v>552</v>
      </c>
      <c r="P91" s="737" t="s">
        <v>49</v>
      </c>
      <c r="Q91" s="986" t="s">
        <v>40</v>
      </c>
      <c r="R91" s="718" t="s">
        <v>87</v>
      </c>
      <c r="S91" s="718" t="s">
        <v>87</v>
      </c>
      <c r="T91" s="718" t="s">
        <v>63</v>
      </c>
      <c r="U91" s="718"/>
    </row>
    <row r="92" spans="1:22" s="423" customFormat="1" ht="40.950000000000003" customHeight="1" x14ac:dyDescent="0.3">
      <c r="A92" s="724" t="s">
        <v>553</v>
      </c>
      <c r="B92" s="718" t="s">
        <v>26</v>
      </c>
      <c r="C92" s="718" t="s">
        <v>27</v>
      </c>
      <c r="D92" s="782" t="s">
        <v>554</v>
      </c>
      <c r="E92" s="734" t="s">
        <v>555</v>
      </c>
      <c r="F92" s="792">
        <v>45170</v>
      </c>
      <c r="G92" s="792">
        <v>46691</v>
      </c>
      <c r="H92" s="718" t="s">
        <v>332</v>
      </c>
      <c r="I92" s="725" t="s">
        <v>28</v>
      </c>
      <c r="J92" s="726">
        <f>G92-540</f>
        <v>46151</v>
      </c>
      <c r="K92" s="726" t="s">
        <v>28</v>
      </c>
      <c r="L92" s="727">
        <v>22665</v>
      </c>
      <c r="M92" s="743">
        <v>5666.25</v>
      </c>
      <c r="N92" s="719" t="s">
        <v>47</v>
      </c>
      <c r="O92" s="720" t="s">
        <v>557</v>
      </c>
      <c r="P92" s="718" t="s">
        <v>49</v>
      </c>
      <c r="Q92" s="718" t="s">
        <v>382</v>
      </c>
      <c r="R92" s="718" t="s">
        <v>30</v>
      </c>
      <c r="S92" s="718" t="s">
        <v>87</v>
      </c>
      <c r="T92" s="718" t="s">
        <v>63</v>
      </c>
      <c r="U92" s="718"/>
    </row>
    <row r="93" spans="1:22" s="423" customFormat="1" ht="40.950000000000003" customHeight="1" x14ac:dyDescent="0.3">
      <c r="A93" s="724" t="s">
        <v>558</v>
      </c>
      <c r="B93" s="724" t="s">
        <v>559</v>
      </c>
      <c r="C93" s="721" t="s">
        <v>27</v>
      </c>
      <c r="D93" s="722" t="s">
        <v>560</v>
      </c>
      <c r="E93" s="722" t="s">
        <v>561</v>
      </c>
      <c r="F93" s="789">
        <v>45089</v>
      </c>
      <c r="G93" s="789">
        <v>46702</v>
      </c>
      <c r="H93" s="729" t="s">
        <v>562</v>
      </c>
      <c r="I93" s="732" t="s">
        <v>563</v>
      </c>
      <c r="J93" s="726">
        <f>G93-540</f>
        <v>46162</v>
      </c>
      <c r="K93" s="783" t="s">
        <v>217</v>
      </c>
      <c r="L93" s="727">
        <v>1154891.5</v>
      </c>
      <c r="M93" s="727">
        <v>257610</v>
      </c>
      <c r="N93" s="728" t="s">
        <v>564</v>
      </c>
      <c r="O93" s="729" t="s">
        <v>565</v>
      </c>
      <c r="P93" s="724" t="s">
        <v>39</v>
      </c>
      <c r="Q93" s="718" t="s">
        <v>128</v>
      </c>
      <c r="R93" s="724" t="s">
        <v>181</v>
      </c>
      <c r="S93" s="724" t="s">
        <v>87</v>
      </c>
      <c r="T93" s="718" t="s">
        <v>53</v>
      </c>
      <c r="U93" s="724" t="s">
        <v>182</v>
      </c>
    </row>
    <row r="94" spans="1:22" s="423" customFormat="1" ht="40.950000000000003" customHeight="1" x14ac:dyDescent="0.3">
      <c r="A94" s="739" t="s">
        <v>566</v>
      </c>
      <c r="B94" s="724" t="s">
        <v>26</v>
      </c>
      <c r="C94" s="721" t="s">
        <v>27</v>
      </c>
      <c r="D94" s="776" t="s">
        <v>567</v>
      </c>
      <c r="E94" s="775" t="s">
        <v>568</v>
      </c>
      <c r="F94" s="790">
        <v>45017</v>
      </c>
      <c r="G94" s="790">
        <v>46843</v>
      </c>
      <c r="H94" s="989" t="s">
        <v>177</v>
      </c>
      <c r="I94" s="732" t="s">
        <v>28</v>
      </c>
      <c r="J94" s="726">
        <f>G94-540</f>
        <v>46303</v>
      </c>
      <c r="K94" s="731" t="s">
        <v>28</v>
      </c>
      <c r="L94" s="727">
        <v>40000</v>
      </c>
      <c r="M94" s="727">
        <v>8000</v>
      </c>
      <c r="N94" s="728" t="s">
        <v>569</v>
      </c>
      <c r="O94" s="788" t="s">
        <v>571</v>
      </c>
      <c r="P94" s="737" t="s">
        <v>39</v>
      </c>
      <c r="Q94" s="991" t="s">
        <v>50</v>
      </c>
      <c r="R94" s="737" t="s">
        <v>572</v>
      </c>
      <c r="S94" s="737" t="s">
        <v>573</v>
      </c>
      <c r="T94" s="718" t="s">
        <v>88</v>
      </c>
      <c r="U94" s="740"/>
    </row>
    <row r="95" spans="1:22" s="483" customFormat="1" ht="75.599999999999994" customHeight="1" x14ac:dyDescent="0.3">
      <c r="A95" s="724" t="s">
        <v>574</v>
      </c>
      <c r="B95" s="718" t="s">
        <v>26</v>
      </c>
      <c r="C95" s="718" t="s">
        <v>55</v>
      </c>
      <c r="D95" s="754" t="s">
        <v>575</v>
      </c>
      <c r="E95" s="747" t="s">
        <v>576</v>
      </c>
      <c r="F95" s="813">
        <v>45061</v>
      </c>
      <c r="G95" s="813">
        <v>46887</v>
      </c>
      <c r="H95" s="718" t="s">
        <v>177</v>
      </c>
      <c r="I95" s="725" t="s">
        <v>67</v>
      </c>
      <c r="J95" s="726">
        <f>G95-540</f>
        <v>46347</v>
      </c>
      <c r="K95" s="726" t="s">
        <v>28</v>
      </c>
      <c r="L95" s="727">
        <v>29355.56</v>
      </c>
      <c r="M95" s="743" t="s">
        <v>28</v>
      </c>
      <c r="N95" s="728" t="s">
        <v>59</v>
      </c>
      <c r="O95" s="720" t="s">
        <v>241</v>
      </c>
      <c r="P95" s="718" t="s">
        <v>39</v>
      </c>
      <c r="Q95" s="718" t="s">
        <v>40</v>
      </c>
      <c r="R95" s="718" t="s">
        <v>87</v>
      </c>
      <c r="S95" s="718" t="s">
        <v>87</v>
      </c>
      <c r="T95" s="718" t="s">
        <v>577</v>
      </c>
      <c r="U95" s="718" t="s">
        <v>578</v>
      </c>
      <c r="V95" s="423"/>
    </row>
    <row r="96" spans="1:22" s="423" customFormat="1" ht="40.950000000000003" customHeight="1" x14ac:dyDescent="0.3">
      <c r="A96" s="718" t="s">
        <v>579</v>
      </c>
      <c r="B96" s="718" t="s">
        <v>26</v>
      </c>
      <c r="C96" s="718" t="s">
        <v>27</v>
      </c>
      <c r="D96" s="718" t="s">
        <v>580</v>
      </c>
      <c r="E96" s="718"/>
      <c r="F96" s="726">
        <v>45355</v>
      </c>
      <c r="G96" s="726">
        <v>46811</v>
      </c>
      <c r="H96" s="718">
        <v>4</v>
      </c>
      <c r="I96" s="725"/>
      <c r="J96" s="726">
        <f>G96-180</f>
        <v>46631</v>
      </c>
      <c r="K96" s="726"/>
      <c r="L96" s="427">
        <v>45000</v>
      </c>
      <c r="M96" s="427">
        <f>45000/4</f>
        <v>11250</v>
      </c>
      <c r="N96" s="719" t="s">
        <v>581</v>
      </c>
      <c r="O96" s="720" t="s">
        <v>582</v>
      </c>
      <c r="P96" s="718" t="s">
        <v>39</v>
      </c>
      <c r="Q96" s="718" t="s">
        <v>95</v>
      </c>
      <c r="R96" s="718" t="s">
        <v>96</v>
      </c>
      <c r="S96" s="718" t="s">
        <v>87</v>
      </c>
      <c r="T96" s="718" t="s">
        <v>53</v>
      </c>
      <c r="U96" s="718" t="s">
        <v>583</v>
      </c>
    </row>
    <row r="97" spans="1:21" s="423" customFormat="1" ht="40.950000000000003" customHeight="1" x14ac:dyDescent="0.3">
      <c r="A97" s="718" t="s">
        <v>584</v>
      </c>
      <c r="B97" s="718" t="s">
        <v>26</v>
      </c>
      <c r="C97" s="718" t="s">
        <v>27</v>
      </c>
      <c r="D97" s="718" t="s">
        <v>585</v>
      </c>
      <c r="E97" s="718" t="s">
        <v>586</v>
      </c>
      <c r="F97" s="726">
        <v>45362</v>
      </c>
      <c r="G97" s="726">
        <v>47187</v>
      </c>
      <c r="H97" s="718" t="s">
        <v>177</v>
      </c>
      <c r="I97" s="725" t="s">
        <v>28</v>
      </c>
      <c r="J97" s="726">
        <f>G97-540</f>
        <v>46647</v>
      </c>
      <c r="K97" s="726" t="s">
        <v>28</v>
      </c>
      <c r="L97" s="427">
        <v>115583</v>
      </c>
      <c r="M97" s="427">
        <v>19000</v>
      </c>
      <c r="N97" s="719" t="s">
        <v>47</v>
      </c>
      <c r="O97" s="720" t="s">
        <v>587</v>
      </c>
      <c r="P97" s="718" t="s">
        <v>49</v>
      </c>
      <c r="Q97" s="718" t="s">
        <v>40</v>
      </c>
      <c r="R97" s="718" t="s">
        <v>75</v>
      </c>
      <c r="S97" s="718" t="s">
        <v>515</v>
      </c>
      <c r="T97" s="718" t="s">
        <v>77</v>
      </c>
      <c r="U97" s="718" t="s">
        <v>334</v>
      </c>
    </row>
    <row r="98" spans="1:21" s="423" customFormat="1" ht="40.950000000000003" customHeight="1" x14ac:dyDescent="0.3">
      <c r="A98" s="718"/>
      <c r="B98" s="718" t="s">
        <v>26</v>
      </c>
      <c r="C98" s="718" t="s">
        <v>27</v>
      </c>
      <c r="D98" s="718" t="s">
        <v>588</v>
      </c>
      <c r="E98" s="718" t="s">
        <v>588</v>
      </c>
      <c r="F98" s="726">
        <v>43540</v>
      </c>
      <c r="G98" s="726">
        <v>47208</v>
      </c>
      <c r="H98" s="718" t="s">
        <v>589</v>
      </c>
      <c r="I98" s="725" t="s">
        <v>98</v>
      </c>
      <c r="J98" s="726">
        <f>G98-540</f>
        <v>46668</v>
      </c>
      <c r="K98" s="726" t="s">
        <v>28</v>
      </c>
      <c r="L98" s="427">
        <v>50000000</v>
      </c>
      <c r="M98" s="427">
        <v>5000000</v>
      </c>
      <c r="N98" s="719" t="s">
        <v>47</v>
      </c>
      <c r="O98" s="720" t="s">
        <v>590</v>
      </c>
      <c r="P98" s="718" t="s">
        <v>39</v>
      </c>
      <c r="Q98" s="718" t="s">
        <v>50</v>
      </c>
      <c r="R98" s="718" t="s">
        <v>51</v>
      </c>
      <c r="S98" s="718" t="s">
        <v>87</v>
      </c>
      <c r="T98" s="718"/>
      <c r="U98" s="718"/>
    </row>
    <row r="99" spans="1:21" s="45" customFormat="1" ht="40.950000000000003" customHeight="1" x14ac:dyDescent="0.25">
      <c r="A99" s="782" t="s">
        <v>217</v>
      </c>
      <c r="B99" s="746" t="s">
        <v>26</v>
      </c>
      <c r="C99" s="734" t="s">
        <v>27</v>
      </c>
      <c r="D99" s="782" t="s">
        <v>591</v>
      </c>
      <c r="E99" s="734" t="s">
        <v>592</v>
      </c>
      <c r="F99" s="792">
        <v>45383</v>
      </c>
      <c r="G99" s="792">
        <v>47208</v>
      </c>
      <c r="H99" s="734" t="s">
        <v>177</v>
      </c>
      <c r="I99" s="791" t="s">
        <v>28</v>
      </c>
      <c r="J99" s="792">
        <f>G99-540</f>
        <v>46668</v>
      </c>
      <c r="K99" s="792" t="s">
        <v>28</v>
      </c>
      <c r="L99" s="785">
        <v>223000</v>
      </c>
      <c r="M99" s="1019">
        <v>44600</v>
      </c>
      <c r="N99" s="793" t="s">
        <v>591</v>
      </c>
      <c r="O99" s="734" t="s">
        <v>593</v>
      </c>
      <c r="P99" s="734" t="s">
        <v>114</v>
      </c>
      <c r="Q99" s="734"/>
      <c r="R99" s="718" t="s">
        <v>367</v>
      </c>
      <c r="S99" s="718" t="s">
        <v>594</v>
      </c>
      <c r="T99" s="718" t="s">
        <v>87</v>
      </c>
      <c r="U99" s="718" t="s">
        <v>595</v>
      </c>
    </row>
    <row r="100" spans="1:21" s="45" customFormat="1" ht="40.950000000000003" customHeight="1" x14ac:dyDescent="0.25">
      <c r="A100" s="722" t="s">
        <v>596</v>
      </c>
      <c r="B100" s="722" t="s">
        <v>26</v>
      </c>
      <c r="C100" s="722" t="s">
        <v>27</v>
      </c>
      <c r="D100" s="722" t="s">
        <v>597</v>
      </c>
      <c r="E100" s="722" t="s">
        <v>598</v>
      </c>
      <c r="F100" s="803">
        <v>44655</v>
      </c>
      <c r="G100" s="803">
        <v>47211</v>
      </c>
      <c r="H100" s="722" t="s">
        <v>599</v>
      </c>
      <c r="I100" s="769" t="s">
        <v>28</v>
      </c>
      <c r="J100" s="803">
        <f>G100-540</f>
        <v>46671</v>
      </c>
      <c r="K100" s="803" t="s">
        <v>28</v>
      </c>
      <c r="L100" s="488">
        <v>343670</v>
      </c>
      <c r="M100" s="488">
        <v>99710</v>
      </c>
      <c r="N100" s="749" t="s">
        <v>47</v>
      </c>
      <c r="O100" s="722" t="s">
        <v>587</v>
      </c>
      <c r="P100" s="722" t="s">
        <v>49</v>
      </c>
      <c r="Q100" s="722" t="s">
        <v>40</v>
      </c>
      <c r="R100" s="736" t="s">
        <v>75</v>
      </c>
      <c r="S100" s="734" t="s">
        <v>515</v>
      </c>
      <c r="T100" s="734" t="s">
        <v>77</v>
      </c>
      <c r="U100" s="734" t="s">
        <v>334</v>
      </c>
    </row>
    <row r="101" spans="1:21" s="423" customFormat="1" ht="40.950000000000003" customHeight="1" x14ac:dyDescent="0.3">
      <c r="A101" s="735" t="s">
        <v>600</v>
      </c>
      <c r="B101" s="753" t="s">
        <v>26</v>
      </c>
      <c r="C101" s="753" t="s">
        <v>27</v>
      </c>
      <c r="D101" s="753" t="s">
        <v>601</v>
      </c>
      <c r="E101" s="753"/>
      <c r="F101" s="1020">
        <v>44676</v>
      </c>
      <c r="G101" s="1020">
        <v>47232</v>
      </c>
      <c r="H101" s="747" t="s">
        <v>599</v>
      </c>
      <c r="I101" s="794" t="s">
        <v>28</v>
      </c>
      <c r="J101" s="1020">
        <f>G101-540</f>
        <v>46692</v>
      </c>
      <c r="K101" s="1020" t="s">
        <v>28</v>
      </c>
      <c r="L101" s="600">
        <v>386065.43</v>
      </c>
      <c r="M101" s="600" t="s">
        <v>602</v>
      </c>
      <c r="N101" s="795" t="s">
        <v>59</v>
      </c>
      <c r="O101" s="752" t="s">
        <v>603</v>
      </c>
      <c r="P101" s="747" t="s">
        <v>49</v>
      </c>
      <c r="Q101" s="753" t="s">
        <v>40</v>
      </c>
      <c r="R101" s="734" t="s">
        <v>165</v>
      </c>
      <c r="S101" s="734" t="s">
        <v>604</v>
      </c>
      <c r="T101" s="734" t="s">
        <v>295</v>
      </c>
      <c r="U101" s="734" t="s">
        <v>28</v>
      </c>
    </row>
    <row r="102" spans="1:21" s="423" customFormat="1" ht="40.950000000000003" customHeight="1" x14ac:dyDescent="0.3">
      <c r="A102" s="724" t="s">
        <v>574</v>
      </c>
      <c r="B102" s="718" t="s">
        <v>26</v>
      </c>
      <c r="C102" s="718" t="s">
        <v>55</v>
      </c>
      <c r="D102" s="724" t="s">
        <v>575</v>
      </c>
      <c r="E102" s="718" t="s">
        <v>605</v>
      </c>
      <c r="F102" s="726">
        <v>45061</v>
      </c>
      <c r="G102" s="726">
        <v>46887</v>
      </c>
      <c r="H102" s="718" t="s">
        <v>177</v>
      </c>
      <c r="I102" s="725" t="s">
        <v>67</v>
      </c>
      <c r="J102" s="726">
        <f>G102-180</f>
        <v>46707</v>
      </c>
      <c r="K102" s="726" t="s">
        <v>28</v>
      </c>
      <c r="L102" s="727">
        <f>218100.85</f>
        <v>218100.85</v>
      </c>
      <c r="M102" s="743" t="s">
        <v>28</v>
      </c>
      <c r="N102" s="728" t="s">
        <v>59</v>
      </c>
      <c r="O102" s="720" t="s">
        <v>241</v>
      </c>
      <c r="P102" s="718" t="s">
        <v>39</v>
      </c>
      <c r="Q102" s="718" t="s">
        <v>40</v>
      </c>
      <c r="R102" s="718" t="s">
        <v>87</v>
      </c>
      <c r="S102" s="718" t="s">
        <v>87</v>
      </c>
      <c r="T102" s="718" t="s">
        <v>577</v>
      </c>
      <c r="U102" s="718" t="s">
        <v>578</v>
      </c>
    </row>
    <row r="103" spans="1:21" s="423" customFormat="1" ht="40.950000000000003" customHeight="1" x14ac:dyDescent="0.3">
      <c r="A103" s="718"/>
      <c r="B103" s="718" t="s">
        <v>197</v>
      </c>
      <c r="C103" s="718" t="s">
        <v>27</v>
      </c>
      <c r="D103" s="718" t="s">
        <v>606</v>
      </c>
      <c r="E103" s="718" t="s">
        <v>606</v>
      </c>
      <c r="F103" s="726">
        <v>44830</v>
      </c>
      <c r="G103" s="726">
        <v>47386</v>
      </c>
      <c r="H103" s="718" t="s">
        <v>67</v>
      </c>
      <c r="I103" s="737" t="s">
        <v>607</v>
      </c>
      <c r="J103" s="726">
        <f>G103-540</f>
        <v>46846</v>
      </c>
      <c r="K103" s="726" t="s">
        <v>28</v>
      </c>
      <c r="L103" s="427">
        <v>93784.74</v>
      </c>
      <c r="M103" s="743">
        <v>31261.58</v>
      </c>
      <c r="N103" s="719" t="s">
        <v>36</v>
      </c>
      <c r="O103" s="720" t="s">
        <v>608</v>
      </c>
      <c r="P103" s="718" t="s">
        <v>49</v>
      </c>
      <c r="Q103" s="1021" t="s">
        <v>40</v>
      </c>
      <c r="R103" s="1021" t="s">
        <v>165</v>
      </c>
      <c r="S103" s="1021" t="s">
        <v>87</v>
      </c>
      <c r="T103" s="718"/>
      <c r="U103" s="718"/>
    </row>
    <row r="104" spans="1:21" s="423" customFormat="1" ht="40.950000000000003" customHeight="1" x14ac:dyDescent="0.3">
      <c r="A104" s="718" t="s">
        <v>609</v>
      </c>
      <c r="B104" s="718" t="s">
        <v>26</v>
      </c>
      <c r="C104" s="718" t="s">
        <v>27</v>
      </c>
      <c r="D104" s="718" t="s">
        <v>610</v>
      </c>
      <c r="E104" s="718" t="s">
        <v>611</v>
      </c>
      <c r="F104" s="726">
        <v>44963</v>
      </c>
      <c r="G104" s="726">
        <v>47519</v>
      </c>
      <c r="H104" s="718" t="s">
        <v>599</v>
      </c>
      <c r="I104" s="725" t="s">
        <v>28</v>
      </c>
      <c r="J104" s="726">
        <f>G104-540</f>
        <v>46979</v>
      </c>
      <c r="K104" s="726" t="s">
        <v>28</v>
      </c>
      <c r="L104" s="743">
        <v>110803</v>
      </c>
      <c r="M104" s="743">
        <v>15829</v>
      </c>
      <c r="N104" s="719" t="s">
        <v>47</v>
      </c>
      <c r="O104" s="720" t="s">
        <v>612</v>
      </c>
      <c r="P104" s="718" t="s">
        <v>49</v>
      </c>
      <c r="Q104" s="718" t="s">
        <v>418</v>
      </c>
      <c r="R104" s="718" t="s">
        <v>613</v>
      </c>
      <c r="S104" s="718" t="s">
        <v>87</v>
      </c>
      <c r="T104" s="718" t="s">
        <v>614</v>
      </c>
      <c r="U104" s="718" t="s">
        <v>334</v>
      </c>
    </row>
    <row r="105" spans="1:21" s="423" customFormat="1" ht="40.950000000000003" customHeight="1" x14ac:dyDescent="0.3">
      <c r="A105" s="739" t="s">
        <v>615</v>
      </c>
      <c r="B105" s="724" t="s">
        <v>26</v>
      </c>
      <c r="C105" s="718" t="s">
        <v>27</v>
      </c>
      <c r="D105" s="739" t="s">
        <v>616</v>
      </c>
      <c r="E105" s="718" t="s">
        <v>617</v>
      </c>
      <c r="F105" s="731">
        <v>45383</v>
      </c>
      <c r="G105" s="731">
        <v>47574</v>
      </c>
      <c r="H105" s="737" t="s">
        <v>618</v>
      </c>
      <c r="I105" s="732" t="s">
        <v>28</v>
      </c>
      <c r="J105" s="726">
        <f>G105-540</f>
        <v>47034</v>
      </c>
      <c r="K105" s="731" t="s">
        <v>28</v>
      </c>
      <c r="L105" s="727">
        <v>5518</v>
      </c>
      <c r="M105" s="727">
        <v>919.66</v>
      </c>
      <c r="N105" s="728" t="s">
        <v>569</v>
      </c>
      <c r="O105" s="788" t="s">
        <v>619</v>
      </c>
      <c r="P105" s="737" t="s">
        <v>49</v>
      </c>
      <c r="Q105" s="991" t="s">
        <v>50</v>
      </c>
      <c r="R105" s="737" t="s">
        <v>620</v>
      </c>
      <c r="S105" s="737" t="s">
        <v>87</v>
      </c>
      <c r="T105" s="718" t="s">
        <v>97</v>
      </c>
      <c r="U105" s="732"/>
    </row>
    <row r="106" spans="1:21" s="423" customFormat="1" ht="40.950000000000003" customHeight="1" x14ac:dyDescent="0.3">
      <c r="A106" s="718" t="s">
        <v>621</v>
      </c>
      <c r="B106" s="718" t="s">
        <v>26</v>
      </c>
      <c r="C106" s="718" t="s">
        <v>27</v>
      </c>
      <c r="D106" s="718" t="s">
        <v>622</v>
      </c>
      <c r="E106" s="718" t="s">
        <v>623</v>
      </c>
      <c r="F106" s="726">
        <v>44711</v>
      </c>
      <c r="G106" s="726">
        <v>48364</v>
      </c>
      <c r="H106" s="718" t="s">
        <v>589</v>
      </c>
      <c r="I106" s="725" t="s">
        <v>28</v>
      </c>
      <c r="J106" s="726">
        <f>G106-540</f>
        <v>47824</v>
      </c>
      <c r="K106" s="726" t="s">
        <v>28</v>
      </c>
      <c r="L106" s="427">
        <v>13780</v>
      </c>
      <c r="M106" s="427">
        <v>13780</v>
      </c>
      <c r="N106" s="719" t="s">
        <v>624</v>
      </c>
      <c r="O106" s="720" t="s">
        <v>622</v>
      </c>
      <c r="P106" s="718" t="s">
        <v>114</v>
      </c>
      <c r="Q106" s="986" t="s">
        <v>128</v>
      </c>
      <c r="R106" s="986" t="s">
        <v>626</v>
      </c>
      <c r="S106" s="986" t="s">
        <v>627</v>
      </c>
      <c r="T106" s="718"/>
      <c r="U106" s="718"/>
    </row>
    <row r="107" spans="1:21" s="423" customFormat="1" ht="40.950000000000003" customHeight="1" x14ac:dyDescent="0.3">
      <c r="A107" s="718">
        <v>476833</v>
      </c>
      <c r="B107" s="718" t="s">
        <v>197</v>
      </c>
      <c r="C107" s="718" t="s">
        <v>27</v>
      </c>
      <c r="D107" s="718" t="s">
        <v>628</v>
      </c>
      <c r="E107" s="718" t="s">
        <v>629</v>
      </c>
      <c r="F107" s="726">
        <v>45384</v>
      </c>
      <c r="G107" s="726">
        <v>49034</v>
      </c>
      <c r="H107" s="718" t="s">
        <v>589</v>
      </c>
      <c r="I107" s="725" t="s">
        <v>28</v>
      </c>
      <c r="J107" s="726">
        <f>G106-540</f>
        <v>47824</v>
      </c>
      <c r="K107" s="726" t="s">
        <v>28</v>
      </c>
      <c r="L107" s="427">
        <v>39960</v>
      </c>
      <c r="M107" s="427">
        <v>3996</v>
      </c>
      <c r="N107" s="719" t="s">
        <v>47</v>
      </c>
      <c r="O107" s="720" t="s">
        <v>630</v>
      </c>
      <c r="P107" s="718" t="s">
        <v>49</v>
      </c>
      <c r="Q107" s="986" t="s">
        <v>418</v>
      </c>
      <c r="R107" s="986" t="s">
        <v>30</v>
      </c>
      <c r="S107" s="986" t="s">
        <v>87</v>
      </c>
      <c r="T107" s="718" t="s">
        <v>97</v>
      </c>
      <c r="U107" s="718"/>
    </row>
    <row r="108" spans="1:21" s="423" customFormat="1" ht="40.950000000000003" customHeight="1" x14ac:dyDescent="0.3">
      <c r="A108" s="718" t="s">
        <v>217</v>
      </c>
      <c r="B108" s="718" t="s">
        <v>197</v>
      </c>
      <c r="C108" s="718" t="s">
        <v>27</v>
      </c>
      <c r="D108" s="718"/>
      <c r="E108" s="718" t="s">
        <v>631</v>
      </c>
      <c r="F108" s="726">
        <v>45432</v>
      </c>
      <c r="G108" s="726">
        <v>45463</v>
      </c>
      <c r="H108" s="718" t="s">
        <v>632</v>
      </c>
      <c r="I108" s="725" t="s">
        <v>28</v>
      </c>
      <c r="J108" s="726" t="s">
        <v>28</v>
      </c>
      <c r="K108" s="726" t="s">
        <v>28</v>
      </c>
      <c r="L108" s="427">
        <v>7200</v>
      </c>
      <c r="M108" s="427">
        <v>7200</v>
      </c>
      <c r="N108" s="719" t="s">
        <v>633</v>
      </c>
      <c r="O108" s="720" t="s">
        <v>635</v>
      </c>
      <c r="P108" s="718" t="s">
        <v>39</v>
      </c>
      <c r="Q108" s="718" t="s">
        <v>353</v>
      </c>
      <c r="R108" s="718" t="s">
        <v>636</v>
      </c>
      <c r="S108" s="718" t="s">
        <v>87</v>
      </c>
      <c r="T108" s="718" t="s">
        <v>97</v>
      </c>
      <c r="U108" s="718"/>
    </row>
    <row r="109" spans="1:21" s="423" customFormat="1" ht="40.950000000000003" customHeight="1" x14ac:dyDescent="0.3">
      <c r="A109" s="718" t="s">
        <v>637</v>
      </c>
      <c r="B109" s="718" t="s">
        <v>638</v>
      </c>
      <c r="C109" s="718" t="s">
        <v>27</v>
      </c>
      <c r="D109" s="718" t="s">
        <v>639</v>
      </c>
      <c r="E109" s="718" t="s">
        <v>640</v>
      </c>
      <c r="F109" s="726">
        <v>45446</v>
      </c>
      <c r="G109" s="726">
        <v>45473</v>
      </c>
      <c r="H109" s="718" t="s">
        <v>632</v>
      </c>
      <c r="I109" s="725" t="s">
        <v>28</v>
      </c>
      <c r="J109" s="726" t="s">
        <v>28</v>
      </c>
      <c r="K109" s="726" t="s">
        <v>28</v>
      </c>
      <c r="L109" s="427">
        <v>48684.52</v>
      </c>
      <c r="M109" s="427">
        <v>48684.52</v>
      </c>
      <c r="N109" s="719" t="s">
        <v>92</v>
      </c>
      <c r="O109" s="720" t="s">
        <v>641</v>
      </c>
      <c r="P109" s="718" t="s">
        <v>49</v>
      </c>
      <c r="Q109" s="718" t="s">
        <v>353</v>
      </c>
      <c r="R109" s="718" t="s">
        <v>354</v>
      </c>
      <c r="S109" s="718" t="s">
        <v>130</v>
      </c>
      <c r="T109" s="718" t="s">
        <v>63</v>
      </c>
      <c r="U109" s="718"/>
    </row>
    <row r="110" spans="1:21" s="423" customFormat="1" ht="40.950000000000003" customHeight="1" x14ac:dyDescent="0.25">
      <c r="A110" s="1012" t="s">
        <v>642</v>
      </c>
      <c r="B110" s="724" t="s">
        <v>197</v>
      </c>
      <c r="C110" s="718" t="s">
        <v>27</v>
      </c>
      <c r="D110" s="740" t="s">
        <v>643</v>
      </c>
      <c r="E110" s="718" t="s">
        <v>644</v>
      </c>
      <c r="F110" s="731">
        <v>45481</v>
      </c>
      <c r="G110" s="731">
        <v>45504</v>
      </c>
      <c r="H110" s="737" t="s">
        <v>632</v>
      </c>
      <c r="I110" s="732" t="s">
        <v>28</v>
      </c>
      <c r="J110" s="726" t="s">
        <v>28</v>
      </c>
      <c r="K110" s="731" t="s">
        <v>28</v>
      </c>
      <c r="L110" s="727">
        <v>7952.15</v>
      </c>
      <c r="M110" s="727">
        <v>7952.16</v>
      </c>
      <c r="N110" s="728" t="s">
        <v>92</v>
      </c>
      <c r="O110" s="788" t="s">
        <v>645</v>
      </c>
      <c r="P110" s="737" t="s">
        <v>49</v>
      </c>
      <c r="Q110" s="986" t="s">
        <v>142</v>
      </c>
      <c r="R110" s="718" t="s">
        <v>143</v>
      </c>
      <c r="S110" s="718" t="s">
        <v>87</v>
      </c>
      <c r="T110" s="718" t="s">
        <v>63</v>
      </c>
      <c r="U110" s="740"/>
    </row>
    <row r="111" spans="1:21" s="423" customFormat="1" ht="40.950000000000003" customHeight="1" x14ac:dyDescent="0.3">
      <c r="A111" s="739" t="s">
        <v>646</v>
      </c>
      <c r="B111" s="724" t="s">
        <v>197</v>
      </c>
      <c r="C111" s="718" t="s">
        <v>27</v>
      </c>
      <c r="D111" s="740" t="s">
        <v>647</v>
      </c>
      <c r="E111" s="718" t="s">
        <v>648</v>
      </c>
      <c r="F111" s="731">
        <v>45464</v>
      </c>
      <c r="G111" s="731">
        <v>45525</v>
      </c>
      <c r="H111" s="737" t="s">
        <v>169</v>
      </c>
      <c r="I111" s="732" t="s">
        <v>28</v>
      </c>
      <c r="J111" s="726" t="s">
        <v>28</v>
      </c>
      <c r="K111" s="731" t="s">
        <v>28</v>
      </c>
      <c r="L111" s="727">
        <v>20450.5</v>
      </c>
      <c r="M111" s="727">
        <v>20450.5</v>
      </c>
      <c r="N111" s="728" t="s">
        <v>92</v>
      </c>
      <c r="O111" s="788" t="s">
        <v>649</v>
      </c>
      <c r="P111" s="737" t="s">
        <v>49</v>
      </c>
      <c r="Q111" s="986" t="s">
        <v>200</v>
      </c>
      <c r="R111" s="718" t="s">
        <v>201</v>
      </c>
      <c r="S111" s="718" t="s">
        <v>87</v>
      </c>
      <c r="T111" s="718" t="s">
        <v>63</v>
      </c>
      <c r="U111" s="740"/>
    </row>
    <row r="112" spans="1:21" s="423" customFormat="1" ht="40.950000000000003" customHeight="1" x14ac:dyDescent="0.3">
      <c r="A112" s="739" t="s">
        <v>650</v>
      </c>
      <c r="B112" s="724" t="s">
        <v>197</v>
      </c>
      <c r="C112" s="718" t="s">
        <v>27</v>
      </c>
      <c r="D112" s="740" t="s">
        <v>651</v>
      </c>
      <c r="E112" s="718" t="s">
        <v>652</v>
      </c>
      <c r="F112" s="731">
        <v>45464</v>
      </c>
      <c r="G112" s="731">
        <v>45525</v>
      </c>
      <c r="H112" s="737" t="s">
        <v>169</v>
      </c>
      <c r="I112" s="732" t="s">
        <v>28</v>
      </c>
      <c r="J112" s="726" t="s">
        <v>28</v>
      </c>
      <c r="K112" s="731" t="s">
        <v>28</v>
      </c>
      <c r="L112" s="727">
        <v>15900</v>
      </c>
      <c r="M112" s="727">
        <v>15900</v>
      </c>
      <c r="N112" s="728" t="s">
        <v>92</v>
      </c>
      <c r="O112" s="788" t="s">
        <v>653</v>
      </c>
      <c r="P112" s="737" t="s">
        <v>49</v>
      </c>
      <c r="Q112" s="986" t="s">
        <v>200</v>
      </c>
      <c r="R112" s="718" t="s">
        <v>201</v>
      </c>
      <c r="S112" s="718" t="s">
        <v>87</v>
      </c>
      <c r="T112" s="718" t="s">
        <v>63</v>
      </c>
      <c r="U112" s="740"/>
    </row>
    <row r="113" spans="1:21" s="423" customFormat="1" ht="40.950000000000003" customHeight="1" x14ac:dyDescent="0.25">
      <c r="A113" s="739" t="s">
        <v>654</v>
      </c>
      <c r="B113" s="724" t="s">
        <v>197</v>
      </c>
      <c r="C113" s="718" t="s">
        <v>55</v>
      </c>
      <c r="D113" s="740" t="s">
        <v>655</v>
      </c>
      <c r="E113" s="718" t="s">
        <v>656</v>
      </c>
      <c r="F113" s="731">
        <v>45376</v>
      </c>
      <c r="G113" s="731">
        <v>45535</v>
      </c>
      <c r="H113" s="737" t="s">
        <v>657</v>
      </c>
      <c r="I113" s="732" t="s">
        <v>28</v>
      </c>
      <c r="J113" s="726" t="s">
        <v>28</v>
      </c>
      <c r="K113" s="731" t="s">
        <v>28</v>
      </c>
      <c r="L113" s="727">
        <v>134422.04999999999</v>
      </c>
      <c r="M113" s="727">
        <v>134422.04999999999</v>
      </c>
      <c r="N113" s="728" t="s">
        <v>112</v>
      </c>
      <c r="O113" s="788" t="s">
        <v>659</v>
      </c>
      <c r="P113" s="737" t="s">
        <v>216</v>
      </c>
      <c r="Q113" s="1022" t="s">
        <v>353</v>
      </c>
      <c r="R113" s="718" t="s">
        <v>636</v>
      </c>
      <c r="S113" s="718" t="s">
        <v>660</v>
      </c>
      <c r="T113" s="718" t="s">
        <v>131</v>
      </c>
      <c r="U113" s="740"/>
    </row>
    <row r="114" spans="1:21" s="423" customFormat="1" ht="40.950000000000003" customHeight="1" x14ac:dyDescent="0.3">
      <c r="A114" s="768">
        <v>511080</v>
      </c>
      <c r="B114" s="722" t="s">
        <v>197</v>
      </c>
      <c r="C114" s="722" t="s">
        <v>27</v>
      </c>
      <c r="D114" s="722" t="s">
        <v>661</v>
      </c>
      <c r="E114" s="722" t="s">
        <v>662</v>
      </c>
      <c r="F114" s="803">
        <v>45397</v>
      </c>
      <c r="G114" s="803">
        <v>45565</v>
      </c>
      <c r="H114" s="722" t="s">
        <v>657</v>
      </c>
      <c r="I114" s="769" t="s">
        <v>28</v>
      </c>
      <c r="J114" s="726" t="s">
        <v>28</v>
      </c>
      <c r="K114" s="803" t="s">
        <v>28</v>
      </c>
      <c r="L114" s="601">
        <v>13000</v>
      </c>
      <c r="M114" s="610">
        <v>13000</v>
      </c>
      <c r="N114" s="770" t="s">
        <v>92</v>
      </c>
      <c r="O114" s="738" t="s">
        <v>663</v>
      </c>
      <c r="P114" s="738" t="s">
        <v>49</v>
      </c>
      <c r="Q114" s="738" t="s">
        <v>353</v>
      </c>
      <c r="R114" s="738" t="s">
        <v>354</v>
      </c>
      <c r="S114" s="738" t="s">
        <v>664</v>
      </c>
      <c r="T114" s="738" t="s">
        <v>97</v>
      </c>
      <c r="U114" s="738"/>
    </row>
    <row r="115" spans="1:21" s="423" customFormat="1" ht="40.950000000000003" customHeight="1" x14ac:dyDescent="0.3">
      <c r="A115" s="739" t="s">
        <v>665</v>
      </c>
      <c r="B115" s="724" t="s">
        <v>197</v>
      </c>
      <c r="C115" s="718" t="s">
        <v>27</v>
      </c>
      <c r="D115" s="739" t="s">
        <v>666</v>
      </c>
      <c r="E115" s="739" t="s">
        <v>667</v>
      </c>
      <c r="F115" s="731">
        <v>44181</v>
      </c>
      <c r="G115" s="731">
        <v>45657</v>
      </c>
      <c r="H115" s="737" t="s">
        <v>279</v>
      </c>
      <c r="I115" s="732" t="s">
        <v>28</v>
      </c>
      <c r="J115" s="726" t="s">
        <v>28</v>
      </c>
      <c r="K115" s="731" t="s">
        <v>28</v>
      </c>
      <c r="L115" s="727">
        <v>685170</v>
      </c>
      <c r="M115" s="727">
        <v>121292.5</v>
      </c>
      <c r="N115" s="728" t="s">
        <v>668</v>
      </c>
      <c r="O115" s="788" t="s">
        <v>670</v>
      </c>
      <c r="P115" s="737" t="s">
        <v>39</v>
      </c>
      <c r="Q115" s="991" t="s">
        <v>353</v>
      </c>
      <c r="R115" s="737" t="s">
        <v>115</v>
      </c>
      <c r="S115" s="737" t="s">
        <v>87</v>
      </c>
      <c r="T115" s="718" t="s">
        <v>671</v>
      </c>
      <c r="U115" s="740"/>
    </row>
    <row r="116" spans="1:21" s="444" customFormat="1" ht="40.950000000000003" customHeight="1" x14ac:dyDescent="0.3">
      <c r="A116" s="718" t="s">
        <v>672</v>
      </c>
      <c r="B116" s="718" t="s">
        <v>197</v>
      </c>
      <c r="C116" s="718" t="s">
        <v>27</v>
      </c>
      <c r="D116" s="718" t="s">
        <v>673</v>
      </c>
      <c r="E116" s="718" t="s">
        <v>674</v>
      </c>
      <c r="F116" s="726">
        <v>45432</v>
      </c>
      <c r="G116" s="726">
        <v>45796</v>
      </c>
      <c r="H116" s="718" t="s">
        <v>58</v>
      </c>
      <c r="I116" s="725" t="s">
        <v>28</v>
      </c>
      <c r="J116" s="726" t="s">
        <v>28</v>
      </c>
      <c r="K116" s="726" t="s">
        <v>28</v>
      </c>
      <c r="L116" s="427">
        <v>8000</v>
      </c>
      <c r="M116" s="427">
        <v>8000</v>
      </c>
      <c r="N116" s="719" t="s">
        <v>36</v>
      </c>
      <c r="O116" s="720" t="s">
        <v>74</v>
      </c>
      <c r="P116" s="718" t="s">
        <v>49</v>
      </c>
      <c r="Q116" s="986" t="s">
        <v>40</v>
      </c>
      <c r="R116" s="986" t="s">
        <v>213</v>
      </c>
      <c r="S116" s="986" t="s">
        <v>75</v>
      </c>
      <c r="T116" s="718" t="s">
        <v>63</v>
      </c>
      <c r="U116" s="718"/>
    </row>
    <row r="117" spans="1:21" s="423" customFormat="1" ht="27.6" x14ac:dyDescent="0.3">
      <c r="A117" s="718" t="s">
        <v>217</v>
      </c>
      <c r="B117" s="718" t="s">
        <v>197</v>
      </c>
      <c r="C117" s="718" t="s">
        <v>27</v>
      </c>
      <c r="D117" s="718" t="s">
        <v>59</v>
      </c>
      <c r="E117" s="718" t="s">
        <v>675</v>
      </c>
      <c r="F117" s="726">
        <v>45436</v>
      </c>
      <c r="G117" s="726">
        <v>45800</v>
      </c>
      <c r="H117" s="718" t="s">
        <v>58</v>
      </c>
      <c r="I117" s="725" t="s">
        <v>28</v>
      </c>
      <c r="J117" s="726" t="s">
        <v>28</v>
      </c>
      <c r="K117" s="726" t="s">
        <v>28</v>
      </c>
      <c r="L117" s="427">
        <v>20000</v>
      </c>
      <c r="M117" s="427">
        <v>20000</v>
      </c>
      <c r="N117" s="719" t="s">
        <v>36</v>
      </c>
      <c r="O117" s="720" t="s">
        <v>676</v>
      </c>
      <c r="P117" s="718" t="s">
        <v>49</v>
      </c>
      <c r="Q117" s="986" t="s">
        <v>40</v>
      </c>
      <c r="R117" s="1023" t="s">
        <v>213</v>
      </c>
      <c r="S117" s="1023" t="s">
        <v>75</v>
      </c>
      <c r="T117" s="718" t="s">
        <v>677</v>
      </c>
      <c r="U117" s="718"/>
    </row>
    <row r="118" spans="1:21" s="423" customFormat="1" ht="27.6" x14ac:dyDescent="0.3">
      <c r="A118" s="718">
        <v>519235</v>
      </c>
      <c r="B118" s="718" t="s">
        <v>197</v>
      </c>
      <c r="C118" s="718" t="s">
        <v>27</v>
      </c>
      <c r="D118" s="718" t="s">
        <v>678</v>
      </c>
      <c r="E118" s="718" t="s">
        <v>679</v>
      </c>
      <c r="F118" s="726">
        <v>45537</v>
      </c>
      <c r="G118" s="726">
        <v>45901</v>
      </c>
      <c r="H118" s="718" t="s">
        <v>58</v>
      </c>
      <c r="I118" s="737" t="s">
        <v>680</v>
      </c>
      <c r="J118" s="726" t="s">
        <v>28</v>
      </c>
      <c r="K118" s="726" t="s">
        <v>28</v>
      </c>
      <c r="L118" s="427">
        <v>39700</v>
      </c>
      <c r="M118" s="743">
        <v>39700</v>
      </c>
      <c r="N118" s="719" t="s">
        <v>681</v>
      </c>
      <c r="O118" s="720" t="s">
        <v>682</v>
      </c>
      <c r="P118" s="718" t="s">
        <v>39</v>
      </c>
      <c r="Q118" s="1021" t="s">
        <v>353</v>
      </c>
      <c r="R118" s="1024" t="s">
        <v>115</v>
      </c>
      <c r="S118" s="1024" t="s">
        <v>87</v>
      </c>
      <c r="T118" s="718" t="s">
        <v>97</v>
      </c>
      <c r="U118" s="718"/>
    </row>
    <row r="119" spans="1:21" s="423" customFormat="1" ht="40.950000000000003" customHeight="1" x14ac:dyDescent="0.3">
      <c r="A119" s="718" t="s">
        <v>683</v>
      </c>
      <c r="B119" s="718" t="s">
        <v>197</v>
      </c>
      <c r="C119" s="718" t="s">
        <v>27</v>
      </c>
      <c r="D119" s="718" t="s">
        <v>678</v>
      </c>
      <c r="E119" s="718" t="s">
        <v>684</v>
      </c>
      <c r="F119" s="726">
        <v>45435</v>
      </c>
      <c r="G119" s="726">
        <v>45930</v>
      </c>
      <c r="H119" s="718" t="s">
        <v>46</v>
      </c>
      <c r="I119" s="737" t="s">
        <v>28</v>
      </c>
      <c r="J119" s="792" t="s">
        <v>28</v>
      </c>
      <c r="K119" s="726" t="s">
        <v>28</v>
      </c>
      <c r="L119" s="427">
        <v>33325</v>
      </c>
      <c r="M119" s="427">
        <v>33325</v>
      </c>
      <c r="N119" s="719" t="s">
        <v>668</v>
      </c>
      <c r="O119" s="720" t="s">
        <v>682</v>
      </c>
      <c r="P119" s="718" t="s">
        <v>49</v>
      </c>
      <c r="Q119" s="718" t="s">
        <v>115</v>
      </c>
      <c r="R119" s="718" t="s">
        <v>685</v>
      </c>
      <c r="S119" s="718" t="s">
        <v>87</v>
      </c>
      <c r="T119" s="718" t="s">
        <v>88</v>
      </c>
      <c r="U119" s="718"/>
    </row>
    <row r="120" spans="1:21" s="423" customFormat="1" ht="40.950000000000003" customHeight="1" x14ac:dyDescent="0.3">
      <c r="A120" s="718" t="s">
        <v>686</v>
      </c>
      <c r="B120" s="718" t="s">
        <v>26</v>
      </c>
      <c r="C120" s="718" t="s">
        <v>27</v>
      </c>
      <c r="D120" s="718" t="s">
        <v>687</v>
      </c>
      <c r="E120" s="718" t="s">
        <v>688</v>
      </c>
      <c r="F120" s="726">
        <v>45413</v>
      </c>
      <c r="G120" s="726">
        <v>45443</v>
      </c>
      <c r="H120" s="718" t="s">
        <v>689</v>
      </c>
      <c r="I120" s="725" t="s">
        <v>28</v>
      </c>
      <c r="J120" s="726" t="s">
        <v>28</v>
      </c>
      <c r="K120" s="726" t="s">
        <v>28</v>
      </c>
      <c r="L120" s="427">
        <v>72649</v>
      </c>
      <c r="M120" s="427" t="s">
        <v>28</v>
      </c>
      <c r="N120" s="719" t="s">
        <v>47</v>
      </c>
      <c r="O120" s="720" t="s">
        <v>691</v>
      </c>
      <c r="P120" s="718" t="s">
        <v>49</v>
      </c>
      <c r="Q120" s="718" t="s">
        <v>353</v>
      </c>
      <c r="R120" s="1025" t="s">
        <v>636</v>
      </c>
      <c r="S120" s="1025" t="s">
        <v>130</v>
      </c>
      <c r="T120" s="718" t="s">
        <v>77</v>
      </c>
      <c r="U120" s="718" t="s">
        <v>334</v>
      </c>
    </row>
    <row r="121" spans="1:21" s="423" customFormat="1" ht="40.950000000000003" customHeight="1" x14ac:dyDescent="0.3">
      <c r="A121" s="718" t="s">
        <v>692</v>
      </c>
      <c r="B121" s="718" t="s">
        <v>26</v>
      </c>
      <c r="C121" s="718" t="s">
        <v>55</v>
      </c>
      <c r="D121" s="718" t="s">
        <v>693</v>
      </c>
      <c r="E121" s="718" t="s">
        <v>694</v>
      </c>
      <c r="F121" s="726">
        <v>45366</v>
      </c>
      <c r="G121" s="726">
        <v>45382</v>
      </c>
      <c r="H121" s="718" t="s">
        <v>695</v>
      </c>
      <c r="I121" s="737" t="s">
        <v>28</v>
      </c>
      <c r="J121" s="726" t="s">
        <v>28</v>
      </c>
      <c r="K121" s="726" t="s">
        <v>28</v>
      </c>
      <c r="L121" s="427">
        <v>14692.06</v>
      </c>
      <c r="M121" s="427">
        <v>14692.06</v>
      </c>
      <c r="N121" s="719" t="s">
        <v>36</v>
      </c>
      <c r="O121" s="720" t="s">
        <v>696</v>
      </c>
      <c r="P121" s="718" t="s">
        <v>49</v>
      </c>
      <c r="Q121" s="718" t="s">
        <v>40</v>
      </c>
      <c r="R121" s="718" t="s">
        <v>188</v>
      </c>
      <c r="S121" s="718" t="s">
        <v>87</v>
      </c>
      <c r="T121" s="718" t="s">
        <v>97</v>
      </c>
      <c r="U121" s="718"/>
    </row>
    <row r="122" spans="1:21" s="423" customFormat="1" ht="40.950000000000003" customHeight="1" x14ac:dyDescent="0.3">
      <c r="A122" s="718" t="s">
        <v>217</v>
      </c>
      <c r="B122" s="718" t="s">
        <v>26</v>
      </c>
      <c r="C122" s="718" t="s">
        <v>27</v>
      </c>
      <c r="D122" s="718" t="s">
        <v>697</v>
      </c>
      <c r="E122" s="718" t="s">
        <v>698</v>
      </c>
      <c r="F122" s="726">
        <v>45369</v>
      </c>
      <c r="G122" s="726">
        <v>45430</v>
      </c>
      <c r="H122" s="718" t="s">
        <v>169</v>
      </c>
      <c r="I122" s="725" t="s">
        <v>28</v>
      </c>
      <c r="J122" s="726" t="s">
        <v>28</v>
      </c>
      <c r="K122" s="726" t="s">
        <v>28</v>
      </c>
      <c r="L122" s="427">
        <v>16800</v>
      </c>
      <c r="M122" s="427">
        <v>16800</v>
      </c>
      <c r="N122" s="719" t="s">
        <v>92</v>
      </c>
      <c r="O122" s="720" t="s">
        <v>682</v>
      </c>
      <c r="P122" s="718" t="s">
        <v>49</v>
      </c>
      <c r="Q122" s="718" t="s">
        <v>353</v>
      </c>
      <c r="R122" s="718" t="s">
        <v>660</v>
      </c>
      <c r="S122" s="718" t="s">
        <v>87</v>
      </c>
      <c r="T122" s="718" t="s">
        <v>97</v>
      </c>
      <c r="U122" s="718"/>
    </row>
    <row r="123" spans="1:21" s="423" customFormat="1" ht="40.950000000000003" customHeight="1" x14ac:dyDescent="0.3">
      <c r="A123" s="718" t="s">
        <v>217</v>
      </c>
      <c r="B123" s="718" t="s">
        <v>26</v>
      </c>
      <c r="C123" s="718" t="s">
        <v>27</v>
      </c>
      <c r="D123" s="718" t="s">
        <v>699</v>
      </c>
      <c r="E123" s="718" t="s">
        <v>700</v>
      </c>
      <c r="F123" s="726">
        <v>45384</v>
      </c>
      <c r="G123" s="726">
        <v>45748</v>
      </c>
      <c r="H123" s="718" t="s">
        <v>58</v>
      </c>
      <c r="I123" s="737" t="s">
        <v>28</v>
      </c>
      <c r="J123" s="726" t="s">
        <v>28</v>
      </c>
      <c r="K123" s="726" t="s">
        <v>28</v>
      </c>
      <c r="L123" s="586">
        <v>44360</v>
      </c>
      <c r="M123" s="743">
        <v>44360</v>
      </c>
      <c r="N123" s="719" t="s">
        <v>102</v>
      </c>
      <c r="O123" s="720" t="s">
        <v>701</v>
      </c>
      <c r="P123" s="718" t="s">
        <v>49</v>
      </c>
      <c r="Q123" s="1021" t="s">
        <v>428</v>
      </c>
      <c r="R123" s="1021" t="s">
        <v>702</v>
      </c>
      <c r="S123" s="1021" t="s">
        <v>703</v>
      </c>
      <c r="T123" s="718" t="s">
        <v>97</v>
      </c>
      <c r="U123" s="718"/>
    </row>
    <row r="124" spans="1:21" s="423" customFormat="1" ht="27.6" x14ac:dyDescent="0.3">
      <c r="A124" s="718" t="s">
        <v>704</v>
      </c>
      <c r="B124" s="718" t="s">
        <v>26</v>
      </c>
      <c r="C124" s="718" t="s">
        <v>55</v>
      </c>
      <c r="D124" s="718" t="s">
        <v>705</v>
      </c>
      <c r="E124" s="718" t="s">
        <v>706</v>
      </c>
      <c r="F124" s="726">
        <v>45341</v>
      </c>
      <c r="G124" s="726">
        <v>45373</v>
      </c>
      <c r="H124" s="718" t="s">
        <v>707</v>
      </c>
      <c r="I124" s="725" t="s">
        <v>28</v>
      </c>
      <c r="J124" s="726" t="s">
        <v>28</v>
      </c>
      <c r="K124" s="726" t="s">
        <v>28</v>
      </c>
      <c r="L124" s="427">
        <v>36127</v>
      </c>
      <c r="M124" s="427">
        <v>36127</v>
      </c>
      <c r="N124" s="719" t="s">
        <v>47</v>
      </c>
      <c r="O124" s="720" t="s">
        <v>708</v>
      </c>
      <c r="P124" s="718" t="s">
        <v>49</v>
      </c>
      <c r="Q124" s="718" t="s">
        <v>353</v>
      </c>
      <c r="R124" s="718" t="s">
        <v>709</v>
      </c>
      <c r="S124" s="718" t="s">
        <v>705</v>
      </c>
      <c r="T124" s="718" t="s">
        <v>88</v>
      </c>
      <c r="U124" s="718"/>
    </row>
    <row r="125" spans="1:21" s="423" customFormat="1" ht="29.4" customHeight="1" x14ac:dyDescent="0.3">
      <c r="A125" s="718" t="s">
        <v>217</v>
      </c>
      <c r="B125" s="718" t="s">
        <v>26</v>
      </c>
      <c r="C125" s="718" t="s">
        <v>27</v>
      </c>
      <c r="D125" s="718" t="s">
        <v>710</v>
      </c>
      <c r="E125" s="718" t="s">
        <v>711</v>
      </c>
      <c r="F125" s="726">
        <v>45390</v>
      </c>
      <c r="G125" s="726">
        <v>45443</v>
      </c>
      <c r="H125" s="718" t="s">
        <v>169</v>
      </c>
      <c r="I125" s="725" t="s">
        <v>28</v>
      </c>
      <c r="J125" s="726" t="s">
        <v>28</v>
      </c>
      <c r="K125" s="726" t="s">
        <v>28</v>
      </c>
      <c r="L125" s="427">
        <v>19033</v>
      </c>
      <c r="M125" s="427">
        <v>19033</v>
      </c>
      <c r="N125" s="719" t="s">
        <v>102</v>
      </c>
      <c r="O125" s="720" t="s">
        <v>712</v>
      </c>
      <c r="P125" s="718" t="s">
        <v>49</v>
      </c>
      <c r="Q125" s="718" t="s">
        <v>353</v>
      </c>
      <c r="R125" s="718" t="s">
        <v>636</v>
      </c>
      <c r="S125" s="718" t="s">
        <v>130</v>
      </c>
      <c r="T125" s="718" t="s">
        <v>97</v>
      </c>
      <c r="U125" s="718"/>
    </row>
    <row r="126" spans="1:21" s="423" customFormat="1" ht="29.4" customHeight="1" x14ac:dyDescent="0.3">
      <c r="A126" s="739" t="s">
        <v>217</v>
      </c>
      <c r="B126" s="724" t="s">
        <v>26</v>
      </c>
      <c r="C126" s="718" t="s">
        <v>55</v>
      </c>
      <c r="D126" s="718" t="s">
        <v>59</v>
      </c>
      <c r="E126" s="740" t="s">
        <v>713</v>
      </c>
      <c r="F126" s="731">
        <v>45384</v>
      </c>
      <c r="G126" s="731">
        <v>45386</v>
      </c>
      <c r="H126" s="718" t="s">
        <v>714</v>
      </c>
      <c r="I126" s="732" t="s">
        <v>28</v>
      </c>
      <c r="J126" s="726" t="s">
        <v>28</v>
      </c>
      <c r="K126" s="731" t="s">
        <v>28</v>
      </c>
      <c r="L126" s="727">
        <v>33000</v>
      </c>
      <c r="M126" s="727">
        <v>33000</v>
      </c>
      <c r="N126" s="728" t="s">
        <v>715</v>
      </c>
      <c r="O126" s="788" t="s">
        <v>716</v>
      </c>
      <c r="P126" s="718" t="s">
        <v>49</v>
      </c>
      <c r="Q126" s="986" t="s">
        <v>40</v>
      </c>
      <c r="R126" s="718" t="s">
        <v>188</v>
      </c>
      <c r="S126" s="718" t="s">
        <v>87</v>
      </c>
      <c r="T126" s="718" t="s">
        <v>97</v>
      </c>
      <c r="U126" s="724"/>
    </row>
    <row r="127" spans="1:21" s="423" customFormat="1" ht="13.8" x14ac:dyDescent="0.3">
      <c r="A127" s="746" t="s">
        <v>217</v>
      </c>
      <c r="B127" s="746" t="s">
        <v>26</v>
      </c>
      <c r="C127" s="746" t="s">
        <v>55</v>
      </c>
      <c r="D127" s="746" t="s">
        <v>639</v>
      </c>
      <c r="E127" s="722" t="s">
        <v>717</v>
      </c>
      <c r="F127" s="803">
        <v>45352</v>
      </c>
      <c r="G127" s="803">
        <v>45443</v>
      </c>
      <c r="H127" s="718" t="s">
        <v>718</v>
      </c>
      <c r="I127" s="769" t="s">
        <v>28</v>
      </c>
      <c r="J127" s="803" t="s">
        <v>28</v>
      </c>
      <c r="K127" s="803" t="s">
        <v>28</v>
      </c>
      <c r="L127" s="488">
        <v>18810</v>
      </c>
      <c r="M127" s="488">
        <v>18810</v>
      </c>
      <c r="N127" s="805" t="s">
        <v>92</v>
      </c>
      <c r="O127" s="806" t="s">
        <v>719</v>
      </c>
      <c r="P127" s="722" t="s">
        <v>49</v>
      </c>
      <c r="Q127" s="722" t="s">
        <v>200</v>
      </c>
      <c r="R127" s="722" t="s">
        <v>639</v>
      </c>
      <c r="S127" s="722" t="s">
        <v>87</v>
      </c>
      <c r="T127" s="722" t="s">
        <v>63</v>
      </c>
      <c r="U127" s="722"/>
    </row>
    <row r="128" spans="1:21" s="423" customFormat="1" ht="27.6" x14ac:dyDescent="0.3">
      <c r="A128" s="746" t="s">
        <v>720</v>
      </c>
      <c r="B128" s="746" t="s">
        <v>26</v>
      </c>
      <c r="C128" s="746" t="s">
        <v>55</v>
      </c>
      <c r="D128" s="746" t="s">
        <v>721</v>
      </c>
      <c r="E128" s="796" t="s">
        <v>722</v>
      </c>
      <c r="F128" s="761">
        <v>45439</v>
      </c>
      <c r="G128" s="761">
        <v>45536</v>
      </c>
      <c r="H128" s="734" t="s">
        <v>718</v>
      </c>
      <c r="I128" s="760" t="s">
        <v>28</v>
      </c>
      <c r="J128" s="761" t="s">
        <v>28</v>
      </c>
      <c r="K128" s="761" t="s">
        <v>28</v>
      </c>
      <c r="L128" s="492">
        <v>8525</v>
      </c>
      <c r="M128" s="492">
        <v>8525</v>
      </c>
      <c r="N128" s="797" t="s">
        <v>47</v>
      </c>
      <c r="O128" s="796" t="s">
        <v>723</v>
      </c>
      <c r="P128" s="746" t="s">
        <v>49</v>
      </c>
      <c r="Q128" s="746" t="s">
        <v>353</v>
      </c>
      <c r="R128" s="746" t="s">
        <v>636</v>
      </c>
      <c r="S128" s="746" t="s">
        <v>130</v>
      </c>
      <c r="T128" s="746" t="s">
        <v>97</v>
      </c>
      <c r="U128" s="746"/>
    </row>
    <row r="129" spans="1:21" s="423" customFormat="1" ht="37.5" customHeight="1" x14ac:dyDescent="0.3">
      <c r="A129" s="775" t="s">
        <v>724</v>
      </c>
      <c r="B129" s="798" t="s">
        <v>197</v>
      </c>
      <c r="C129" s="799" t="s">
        <v>80</v>
      </c>
      <c r="D129" s="722" t="s">
        <v>725</v>
      </c>
      <c r="E129" s="776" t="s">
        <v>726</v>
      </c>
      <c r="F129" s="790">
        <v>45322</v>
      </c>
      <c r="G129" s="790">
        <v>45473</v>
      </c>
      <c r="H129" s="722" t="s">
        <v>657</v>
      </c>
      <c r="I129" s="774" t="s">
        <v>28</v>
      </c>
      <c r="J129" s="803" t="s">
        <v>28</v>
      </c>
      <c r="K129" s="790" t="s">
        <v>28</v>
      </c>
      <c r="L129" s="800">
        <v>17680.7</v>
      </c>
      <c r="M129" s="800">
        <v>17680.7</v>
      </c>
      <c r="N129" s="801" t="s">
        <v>727</v>
      </c>
      <c r="O129" s="1026" t="s">
        <v>729</v>
      </c>
      <c r="P129" s="722" t="s">
        <v>49</v>
      </c>
      <c r="Q129" s="988" t="s">
        <v>730</v>
      </c>
      <c r="R129" s="722" t="s">
        <v>143</v>
      </c>
      <c r="S129" s="806" t="s">
        <v>87</v>
      </c>
      <c r="T129" s="722" t="s">
        <v>88</v>
      </c>
      <c r="U129" s="723"/>
    </row>
    <row r="130" spans="1:21" s="423" customFormat="1" ht="15.75" customHeight="1" x14ac:dyDescent="0.3">
      <c r="A130" s="722" t="s">
        <v>731</v>
      </c>
      <c r="B130" s="802" t="s">
        <v>26</v>
      </c>
      <c r="C130" s="722" t="s">
        <v>27</v>
      </c>
      <c r="D130" s="722" t="s">
        <v>732</v>
      </c>
      <c r="E130" s="722" t="s">
        <v>733</v>
      </c>
      <c r="F130" s="1027">
        <v>43862</v>
      </c>
      <c r="G130" s="803">
        <v>45412</v>
      </c>
      <c r="H130" s="722" t="s">
        <v>734</v>
      </c>
      <c r="I130" s="769" t="s">
        <v>28</v>
      </c>
      <c r="J130" s="803" t="s">
        <v>28</v>
      </c>
      <c r="K130" s="803" t="s">
        <v>28</v>
      </c>
      <c r="L130" s="496">
        <v>25000</v>
      </c>
      <c r="M130" s="609">
        <v>6250</v>
      </c>
      <c r="N130" s="804" t="s">
        <v>668</v>
      </c>
      <c r="O130" s="735" t="s">
        <v>682</v>
      </c>
      <c r="P130" s="722" t="s">
        <v>39</v>
      </c>
      <c r="Q130" s="738" t="s">
        <v>115</v>
      </c>
      <c r="R130" s="738" t="s">
        <v>209</v>
      </c>
      <c r="S130" s="722" t="s">
        <v>87</v>
      </c>
      <c r="T130" s="722" t="s">
        <v>77</v>
      </c>
      <c r="U130" s="722" t="s">
        <v>334</v>
      </c>
    </row>
    <row r="131" spans="1:21" s="423" customFormat="1" ht="27.6" x14ac:dyDescent="0.3">
      <c r="A131" s="799" t="s">
        <v>735</v>
      </c>
      <c r="B131" s="722" t="s">
        <v>26</v>
      </c>
      <c r="C131" s="722" t="s">
        <v>55</v>
      </c>
      <c r="D131" s="722" t="s">
        <v>736</v>
      </c>
      <c r="E131" s="722" t="s">
        <v>737</v>
      </c>
      <c r="F131" s="1027">
        <v>44348</v>
      </c>
      <c r="G131" s="803">
        <v>45413</v>
      </c>
      <c r="H131" s="722" t="s">
        <v>738</v>
      </c>
      <c r="I131" s="769" t="s">
        <v>28</v>
      </c>
      <c r="J131" s="803" t="s">
        <v>28</v>
      </c>
      <c r="K131" s="803" t="s">
        <v>28</v>
      </c>
      <c r="L131" s="606">
        <v>129210</v>
      </c>
      <c r="M131" s="817" t="s">
        <v>28</v>
      </c>
      <c r="N131" s="805" t="s">
        <v>668</v>
      </c>
      <c r="O131" s="806" t="s">
        <v>740</v>
      </c>
      <c r="P131" s="807" t="s">
        <v>49</v>
      </c>
      <c r="Q131" s="722" t="s">
        <v>115</v>
      </c>
      <c r="R131" s="722" t="s">
        <v>209</v>
      </c>
      <c r="S131" s="722" t="s">
        <v>87</v>
      </c>
      <c r="T131" s="799" t="s">
        <v>77</v>
      </c>
      <c r="U131" s="722" t="s">
        <v>334</v>
      </c>
    </row>
    <row r="132" spans="1:21" s="423" customFormat="1" ht="13.8" x14ac:dyDescent="0.3">
      <c r="A132" s="768" t="s">
        <v>741</v>
      </c>
      <c r="B132" s="722" t="s">
        <v>26</v>
      </c>
      <c r="C132" s="722" t="s">
        <v>55</v>
      </c>
      <c r="D132" s="722" t="s">
        <v>742</v>
      </c>
      <c r="E132" s="722" t="s">
        <v>332</v>
      </c>
      <c r="F132" s="1027">
        <v>44652</v>
      </c>
      <c r="G132" s="761">
        <v>46112</v>
      </c>
      <c r="H132" s="746" t="s">
        <v>332</v>
      </c>
      <c r="I132" s="760" t="s">
        <v>28</v>
      </c>
      <c r="J132" s="761" t="s">
        <v>28</v>
      </c>
      <c r="K132" s="761" t="s">
        <v>28</v>
      </c>
      <c r="L132" s="1028">
        <v>32000</v>
      </c>
      <c r="M132" s="1029">
        <v>8000</v>
      </c>
      <c r="N132" s="797" t="s">
        <v>743</v>
      </c>
      <c r="O132" s="796" t="s">
        <v>744</v>
      </c>
      <c r="P132" s="735" t="s">
        <v>39</v>
      </c>
      <c r="Q132" s="722" t="s">
        <v>418</v>
      </c>
      <c r="R132" s="722" t="s">
        <v>745</v>
      </c>
      <c r="S132" s="722" t="s">
        <v>87</v>
      </c>
      <c r="T132" s="799" t="s">
        <v>77</v>
      </c>
      <c r="U132" s="722" t="s">
        <v>182</v>
      </c>
    </row>
    <row r="133" spans="1:21" s="423" customFormat="1" ht="165.6" x14ac:dyDescent="0.3">
      <c r="A133" s="808" t="s">
        <v>746</v>
      </c>
      <c r="B133" s="809" t="s">
        <v>26</v>
      </c>
      <c r="C133" s="809" t="s">
        <v>55</v>
      </c>
      <c r="D133" s="809" t="s">
        <v>747</v>
      </c>
      <c r="E133" s="809" t="s">
        <v>748</v>
      </c>
      <c r="F133" s="1030">
        <v>44743</v>
      </c>
      <c r="G133" s="1031" t="s">
        <v>217</v>
      </c>
      <c r="H133" s="808" t="s">
        <v>217</v>
      </c>
      <c r="I133" s="1032" t="s">
        <v>28</v>
      </c>
      <c r="J133" s="761" t="s">
        <v>28</v>
      </c>
      <c r="K133" s="761" t="s">
        <v>28</v>
      </c>
      <c r="L133" s="492">
        <v>27000</v>
      </c>
      <c r="M133" s="1029" t="s">
        <v>28</v>
      </c>
      <c r="N133" s="810" t="s">
        <v>112</v>
      </c>
      <c r="O133" s="796" t="s">
        <v>749</v>
      </c>
      <c r="P133" s="746" t="s">
        <v>114</v>
      </c>
      <c r="Q133" s="811" t="s">
        <v>353</v>
      </c>
      <c r="R133" s="812" t="s">
        <v>115</v>
      </c>
      <c r="S133" s="722" t="s">
        <v>87</v>
      </c>
      <c r="T133" s="799"/>
      <c r="U133" s="722"/>
    </row>
    <row r="134" spans="1:21" s="423" customFormat="1" ht="27.6" x14ac:dyDescent="0.3">
      <c r="A134" s="722" t="s">
        <v>750</v>
      </c>
      <c r="B134" s="722" t="s">
        <v>26</v>
      </c>
      <c r="C134" s="722" t="s">
        <v>27</v>
      </c>
      <c r="D134" s="722" t="s">
        <v>751</v>
      </c>
      <c r="E134" s="722" t="s">
        <v>751</v>
      </c>
      <c r="F134" s="803">
        <v>41091</v>
      </c>
      <c r="G134" s="803" t="s">
        <v>752</v>
      </c>
      <c r="H134" s="722"/>
      <c r="I134" s="749" t="s">
        <v>120</v>
      </c>
      <c r="J134" s="803" t="s">
        <v>28</v>
      </c>
      <c r="K134" s="803"/>
      <c r="L134" s="488">
        <v>6660</v>
      </c>
      <c r="M134" s="488">
        <v>6660</v>
      </c>
      <c r="N134" s="749" t="s">
        <v>753</v>
      </c>
      <c r="O134" s="722" t="s">
        <v>754</v>
      </c>
      <c r="P134" s="806" t="s">
        <v>49</v>
      </c>
      <c r="Q134" s="722" t="s">
        <v>40</v>
      </c>
      <c r="R134" s="722" t="s">
        <v>75</v>
      </c>
      <c r="S134" s="722" t="s">
        <v>87</v>
      </c>
      <c r="T134" s="722" t="s">
        <v>108</v>
      </c>
      <c r="U134" s="722" t="s">
        <v>98</v>
      </c>
    </row>
    <row r="135" spans="1:21" s="423" customFormat="1" ht="41.4" x14ac:dyDescent="0.3">
      <c r="A135" s="722" t="s">
        <v>755</v>
      </c>
      <c r="B135" s="722" t="s">
        <v>26</v>
      </c>
      <c r="C135" s="722" t="s">
        <v>27</v>
      </c>
      <c r="D135" s="722" t="s">
        <v>756</v>
      </c>
      <c r="E135" s="722" t="s">
        <v>756</v>
      </c>
      <c r="F135" s="803">
        <v>41000</v>
      </c>
      <c r="G135" s="803" t="s">
        <v>752</v>
      </c>
      <c r="H135" s="722"/>
      <c r="I135" s="749" t="s">
        <v>757</v>
      </c>
      <c r="J135" s="803" t="s">
        <v>28</v>
      </c>
      <c r="K135" s="803"/>
      <c r="L135" s="488"/>
      <c r="M135" s="488">
        <v>14472</v>
      </c>
      <c r="N135" s="749" t="s">
        <v>753</v>
      </c>
      <c r="O135" s="722" t="s">
        <v>758</v>
      </c>
      <c r="P135" s="757" t="s">
        <v>114</v>
      </c>
      <c r="Q135" s="747" t="s">
        <v>40</v>
      </c>
      <c r="R135" s="747" t="s">
        <v>41</v>
      </c>
      <c r="S135" s="747" t="s">
        <v>42</v>
      </c>
      <c r="T135" s="747" t="s">
        <v>108</v>
      </c>
      <c r="U135" s="747" t="s">
        <v>98</v>
      </c>
    </row>
    <row r="136" spans="1:21" s="423" customFormat="1" ht="41.4" x14ac:dyDescent="0.3">
      <c r="A136" s="747" t="s">
        <v>759</v>
      </c>
      <c r="B136" s="747" t="s">
        <v>26</v>
      </c>
      <c r="C136" s="747" t="s">
        <v>27</v>
      </c>
      <c r="D136" s="747" t="s">
        <v>760</v>
      </c>
      <c r="E136" s="747" t="s">
        <v>760</v>
      </c>
      <c r="F136" s="813">
        <v>41000</v>
      </c>
      <c r="G136" s="813" t="s">
        <v>752</v>
      </c>
      <c r="H136" s="747"/>
      <c r="I136" s="751" t="s">
        <v>120</v>
      </c>
      <c r="J136" s="813" t="s">
        <v>28</v>
      </c>
      <c r="K136" s="1008"/>
      <c r="L136" s="503"/>
      <c r="M136" s="503">
        <v>5400</v>
      </c>
      <c r="N136" s="751" t="s">
        <v>753</v>
      </c>
      <c r="O136" s="757" t="s">
        <v>761</v>
      </c>
      <c r="P136" s="718" t="s">
        <v>39</v>
      </c>
      <c r="Q136" s="718" t="s">
        <v>40</v>
      </c>
      <c r="R136" s="718" t="s">
        <v>41</v>
      </c>
      <c r="S136" s="718" t="s">
        <v>87</v>
      </c>
      <c r="T136" s="718" t="s">
        <v>77</v>
      </c>
      <c r="U136" s="718" t="s">
        <v>762</v>
      </c>
    </row>
    <row r="137" spans="1:21" s="423" customFormat="1" ht="27.6" x14ac:dyDescent="0.3">
      <c r="A137" s="814" t="s">
        <v>763</v>
      </c>
      <c r="B137" s="723" t="s">
        <v>26</v>
      </c>
      <c r="C137" s="722" t="s">
        <v>80</v>
      </c>
      <c r="D137" s="722" t="s">
        <v>764</v>
      </c>
      <c r="E137" s="806" t="s">
        <v>765</v>
      </c>
      <c r="F137" s="815">
        <v>45048</v>
      </c>
      <c r="G137" s="789">
        <v>45747</v>
      </c>
      <c r="H137" s="723" t="s">
        <v>766</v>
      </c>
      <c r="I137" s="801" t="s">
        <v>28</v>
      </c>
      <c r="J137" s="789" t="s">
        <v>28</v>
      </c>
      <c r="K137" s="789" t="s">
        <v>28</v>
      </c>
      <c r="L137" s="816">
        <v>426105</v>
      </c>
      <c r="M137" s="817">
        <v>426105</v>
      </c>
      <c r="N137" s="801" t="s">
        <v>102</v>
      </c>
      <c r="O137" s="798" t="s">
        <v>768</v>
      </c>
      <c r="P137" s="723" t="s">
        <v>49</v>
      </c>
      <c r="Q137" s="722" t="s">
        <v>115</v>
      </c>
      <c r="R137" s="723" t="s">
        <v>87</v>
      </c>
      <c r="S137" s="723" t="s">
        <v>87</v>
      </c>
      <c r="T137" s="723" t="s">
        <v>131</v>
      </c>
      <c r="U137" s="723"/>
    </row>
    <row r="138" spans="1:21" s="423" customFormat="1" ht="27.6" x14ac:dyDescent="0.3">
      <c r="A138" s="768" t="s">
        <v>769</v>
      </c>
      <c r="B138" s="738" t="s">
        <v>770</v>
      </c>
      <c r="C138" s="768"/>
      <c r="D138" s="738" t="s">
        <v>771</v>
      </c>
      <c r="E138" s="738" t="s">
        <v>772</v>
      </c>
      <c r="F138" s="1033"/>
      <c r="G138" s="1008" t="s">
        <v>217</v>
      </c>
      <c r="H138" s="807" t="s">
        <v>217</v>
      </c>
      <c r="I138" s="818" t="s">
        <v>28</v>
      </c>
      <c r="J138" s="813" t="s">
        <v>28</v>
      </c>
      <c r="K138" s="1008"/>
      <c r="L138" s="819">
        <v>142000</v>
      </c>
      <c r="M138" s="820"/>
      <c r="N138" s="804" t="s">
        <v>390</v>
      </c>
      <c r="O138" s="821"/>
      <c r="P138" s="821" t="s">
        <v>49</v>
      </c>
      <c r="Q138" s="738" t="s">
        <v>367</v>
      </c>
      <c r="R138" s="738" t="s">
        <v>87</v>
      </c>
      <c r="S138" s="738" t="s">
        <v>87</v>
      </c>
      <c r="T138" s="738" t="s">
        <v>773</v>
      </c>
      <c r="U138" s="738"/>
    </row>
    <row r="139" spans="1:21" s="423" customFormat="1" ht="27.6" x14ac:dyDescent="0.3">
      <c r="A139" s="775" t="s">
        <v>774</v>
      </c>
      <c r="B139" s="723" t="s">
        <v>26</v>
      </c>
      <c r="C139" s="722" t="s">
        <v>80</v>
      </c>
      <c r="D139" s="775" t="s">
        <v>775</v>
      </c>
      <c r="E139" s="833" t="s">
        <v>776</v>
      </c>
      <c r="F139" s="790" t="s">
        <v>217</v>
      </c>
      <c r="G139" s="790" t="s">
        <v>217</v>
      </c>
      <c r="H139" s="749" t="s">
        <v>217</v>
      </c>
      <c r="I139" s="774" t="s">
        <v>28</v>
      </c>
      <c r="J139" s="803" t="s">
        <v>28</v>
      </c>
      <c r="K139" s="790" t="s">
        <v>28</v>
      </c>
      <c r="L139" s="816">
        <v>25240</v>
      </c>
      <c r="M139" s="816">
        <v>25240</v>
      </c>
      <c r="N139" s="774" t="s">
        <v>47</v>
      </c>
      <c r="O139" s="775" t="s">
        <v>777</v>
      </c>
      <c r="P139" s="749" t="s">
        <v>49</v>
      </c>
      <c r="Q139" s="1013" t="s">
        <v>778</v>
      </c>
      <c r="R139" s="749" t="s">
        <v>709</v>
      </c>
      <c r="S139" s="749" t="s">
        <v>705</v>
      </c>
      <c r="T139" s="738" t="s">
        <v>88</v>
      </c>
      <c r="U139" s="822"/>
    </row>
    <row r="140" spans="1:21" s="423" customFormat="1" ht="27.6" x14ac:dyDescent="0.3">
      <c r="A140" s="775" t="s">
        <v>779</v>
      </c>
      <c r="B140" s="723" t="s">
        <v>26</v>
      </c>
      <c r="C140" s="722" t="s">
        <v>80</v>
      </c>
      <c r="D140" s="823" t="s">
        <v>780</v>
      </c>
      <c r="E140" s="776" t="s">
        <v>781</v>
      </c>
      <c r="F140" s="824" t="s">
        <v>217</v>
      </c>
      <c r="G140" s="790" t="s">
        <v>217</v>
      </c>
      <c r="H140" s="749" t="s">
        <v>217</v>
      </c>
      <c r="I140" s="774" t="s">
        <v>28</v>
      </c>
      <c r="J140" s="803" t="s">
        <v>28</v>
      </c>
      <c r="K140" s="790" t="s">
        <v>28</v>
      </c>
      <c r="L140" s="816">
        <v>39620</v>
      </c>
      <c r="M140" s="816">
        <v>39620</v>
      </c>
      <c r="N140" s="774" t="s">
        <v>92</v>
      </c>
      <c r="O140" s="775" t="s">
        <v>782</v>
      </c>
      <c r="P140" s="749" t="s">
        <v>49</v>
      </c>
      <c r="Q140" s="1013" t="s">
        <v>778</v>
      </c>
      <c r="R140" s="749" t="s">
        <v>87</v>
      </c>
      <c r="S140" s="749" t="s">
        <v>87</v>
      </c>
      <c r="T140" s="722" t="s">
        <v>63</v>
      </c>
      <c r="U140" s="776"/>
    </row>
    <row r="141" spans="1:21" s="423" customFormat="1" ht="27.6" x14ac:dyDescent="0.3">
      <c r="A141" s="775" t="s">
        <v>783</v>
      </c>
      <c r="B141" s="723" t="s">
        <v>26</v>
      </c>
      <c r="C141" s="722" t="s">
        <v>27</v>
      </c>
      <c r="D141" s="1034" t="s">
        <v>784</v>
      </c>
      <c r="E141" s="833" t="s">
        <v>785</v>
      </c>
      <c r="F141" s="825">
        <v>45231</v>
      </c>
      <c r="G141" s="790">
        <v>45382</v>
      </c>
      <c r="H141" s="749" t="s">
        <v>786</v>
      </c>
      <c r="I141" s="774" t="s">
        <v>28</v>
      </c>
      <c r="J141" s="803" t="s">
        <v>28</v>
      </c>
      <c r="K141" s="790" t="s">
        <v>28</v>
      </c>
      <c r="L141" s="816">
        <v>15414</v>
      </c>
      <c r="M141" s="816">
        <v>15414</v>
      </c>
      <c r="N141" s="774" t="s">
        <v>787</v>
      </c>
      <c r="O141" s="775" t="s">
        <v>788</v>
      </c>
      <c r="P141" s="749" t="s">
        <v>49</v>
      </c>
      <c r="Q141" s="991" t="s">
        <v>428</v>
      </c>
      <c r="R141" s="737" t="s">
        <v>789</v>
      </c>
      <c r="S141" s="737" t="s">
        <v>87</v>
      </c>
      <c r="T141" s="722" t="s">
        <v>63</v>
      </c>
      <c r="U141" s="776"/>
    </row>
    <row r="142" spans="1:21" s="423" customFormat="1" ht="38.25" customHeight="1" x14ac:dyDescent="0.3">
      <c r="A142" s="776" t="s">
        <v>790</v>
      </c>
      <c r="B142" s="723" t="s">
        <v>26</v>
      </c>
      <c r="C142" s="746" t="s">
        <v>27</v>
      </c>
      <c r="D142" s="1034" t="s">
        <v>791</v>
      </c>
      <c r="E142" s="833" t="s">
        <v>792</v>
      </c>
      <c r="F142" s="825">
        <v>45231</v>
      </c>
      <c r="G142" s="790">
        <v>45382</v>
      </c>
      <c r="H142" s="749" t="s">
        <v>786</v>
      </c>
      <c r="I142" s="774" t="s">
        <v>28</v>
      </c>
      <c r="J142" s="803" t="s">
        <v>28</v>
      </c>
      <c r="K142" s="790" t="s">
        <v>28</v>
      </c>
      <c r="L142" s="816">
        <v>100250</v>
      </c>
      <c r="M142" s="816">
        <v>100250</v>
      </c>
      <c r="N142" s="774" t="s">
        <v>793</v>
      </c>
      <c r="O142" s="775" t="s">
        <v>795</v>
      </c>
      <c r="P142" s="749" t="s">
        <v>39</v>
      </c>
      <c r="Q142" s="1013" t="s">
        <v>428</v>
      </c>
      <c r="R142" s="749" t="s">
        <v>796</v>
      </c>
      <c r="S142" s="749" t="s">
        <v>797</v>
      </c>
      <c r="T142" s="722" t="s">
        <v>88</v>
      </c>
      <c r="U142" s="776"/>
    </row>
    <row r="143" spans="1:21" s="423" customFormat="1" ht="38.25" customHeight="1" x14ac:dyDescent="0.3">
      <c r="A143" s="833" t="s">
        <v>798</v>
      </c>
      <c r="B143" s="1035" t="s">
        <v>26</v>
      </c>
      <c r="C143" s="809" t="s">
        <v>27</v>
      </c>
      <c r="D143" s="1036" t="s">
        <v>799</v>
      </c>
      <c r="E143" s="1036" t="s">
        <v>800</v>
      </c>
      <c r="F143" s="826">
        <v>45261</v>
      </c>
      <c r="G143" s="825">
        <v>47087</v>
      </c>
      <c r="H143" s="749" t="s">
        <v>177</v>
      </c>
      <c r="I143" s="774" t="s">
        <v>98</v>
      </c>
      <c r="J143" s="803" t="s">
        <v>28</v>
      </c>
      <c r="K143" s="790" t="s">
        <v>801</v>
      </c>
      <c r="L143" s="816">
        <v>135468.20000000001</v>
      </c>
      <c r="M143" s="816">
        <f>L143/5</f>
        <v>27093.640000000003</v>
      </c>
      <c r="N143" s="774" t="s">
        <v>178</v>
      </c>
      <c r="O143" s="775" t="s">
        <v>180</v>
      </c>
      <c r="P143" s="749" t="s">
        <v>39</v>
      </c>
      <c r="Q143" s="746" t="s">
        <v>128</v>
      </c>
      <c r="R143" s="746" t="s">
        <v>181</v>
      </c>
      <c r="S143" s="772" t="s">
        <v>87</v>
      </c>
      <c r="T143" s="722" t="s">
        <v>545</v>
      </c>
      <c r="U143" s="776" t="s">
        <v>182</v>
      </c>
    </row>
    <row r="144" spans="1:21" s="423" customFormat="1" ht="38.25" customHeight="1" x14ac:dyDescent="0.3">
      <c r="A144" s="775" t="s">
        <v>802</v>
      </c>
      <c r="B144" s="723" t="s">
        <v>26</v>
      </c>
      <c r="C144" s="722" t="s">
        <v>55</v>
      </c>
      <c r="D144" s="775" t="s">
        <v>803</v>
      </c>
      <c r="E144" s="722" t="s">
        <v>804</v>
      </c>
      <c r="F144" s="790">
        <v>45292</v>
      </c>
      <c r="G144" s="790">
        <v>45473</v>
      </c>
      <c r="H144" s="1037" t="s">
        <v>805</v>
      </c>
      <c r="I144" s="774" t="s">
        <v>28</v>
      </c>
      <c r="J144" s="791" t="s">
        <v>28</v>
      </c>
      <c r="K144" s="790" t="s">
        <v>28</v>
      </c>
      <c r="L144" s="816">
        <v>57120</v>
      </c>
      <c r="M144" s="816">
        <v>57120</v>
      </c>
      <c r="N144" s="774" t="s">
        <v>806</v>
      </c>
      <c r="O144" s="775" t="s">
        <v>807</v>
      </c>
      <c r="P144" s="749" t="s">
        <v>39</v>
      </c>
      <c r="Q144" s="1038" t="s">
        <v>85</v>
      </c>
      <c r="R144" s="745" t="s">
        <v>86</v>
      </c>
      <c r="S144" s="797" t="s">
        <v>87</v>
      </c>
      <c r="T144" s="722" t="s">
        <v>88</v>
      </c>
      <c r="U144" s="774"/>
    </row>
    <row r="145" spans="1:21" s="423" customFormat="1" ht="38.25" customHeight="1" x14ac:dyDescent="0.3">
      <c r="A145" s="1039" t="s">
        <v>808</v>
      </c>
      <c r="B145" s="827" t="s">
        <v>26</v>
      </c>
      <c r="C145" s="809" t="s">
        <v>809</v>
      </c>
      <c r="D145" s="1039" t="s">
        <v>810</v>
      </c>
      <c r="E145" s="1039" t="s">
        <v>811</v>
      </c>
      <c r="F145" s="826">
        <v>45281</v>
      </c>
      <c r="G145" s="828">
        <v>48933</v>
      </c>
      <c r="H145" s="749" t="s">
        <v>589</v>
      </c>
      <c r="I145" s="774" t="s">
        <v>28</v>
      </c>
      <c r="J145" s="760" t="s">
        <v>28</v>
      </c>
      <c r="K145" s="790" t="s">
        <v>28</v>
      </c>
      <c r="L145" s="1040">
        <v>9640</v>
      </c>
      <c r="M145" s="816">
        <v>964</v>
      </c>
      <c r="N145" s="774" t="s">
        <v>812</v>
      </c>
      <c r="O145" s="775" t="s">
        <v>813</v>
      </c>
      <c r="P145" s="749" t="s">
        <v>49</v>
      </c>
      <c r="Q145" s="1038" t="s">
        <v>85</v>
      </c>
      <c r="R145" s="745" t="s">
        <v>173</v>
      </c>
      <c r="S145" s="797" t="s">
        <v>87</v>
      </c>
      <c r="T145" s="722" t="s">
        <v>88</v>
      </c>
      <c r="U145" s="774"/>
    </row>
    <row r="146" spans="1:21" s="423" customFormat="1" ht="38.25" customHeight="1" x14ac:dyDescent="0.3">
      <c r="A146" s="775" t="s">
        <v>814</v>
      </c>
      <c r="B146" s="723" t="s">
        <v>26</v>
      </c>
      <c r="C146" s="722" t="s">
        <v>27</v>
      </c>
      <c r="D146" s="829" t="s">
        <v>815</v>
      </c>
      <c r="E146" s="1041" t="s">
        <v>816</v>
      </c>
      <c r="F146" s="830">
        <v>45200</v>
      </c>
      <c r="G146" s="824" t="s">
        <v>817</v>
      </c>
      <c r="H146" s="749" t="s">
        <v>58</v>
      </c>
      <c r="I146" s="774" t="s">
        <v>28</v>
      </c>
      <c r="J146" s="803" t="s">
        <v>28</v>
      </c>
      <c r="K146" s="830" t="s">
        <v>28</v>
      </c>
      <c r="L146" s="831">
        <v>9915.73</v>
      </c>
      <c r="M146" s="831" t="s">
        <v>818</v>
      </c>
      <c r="N146" s="774" t="s">
        <v>255</v>
      </c>
      <c r="O146" s="832" t="s">
        <v>122</v>
      </c>
      <c r="P146" s="745" t="s">
        <v>39</v>
      </c>
      <c r="Q146" s="1038" t="s">
        <v>40</v>
      </c>
      <c r="R146" s="745" t="s">
        <v>75</v>
      </c>
      <c r="S146" s="797" t="s">
        <v>819</v>
      </c>
      <c r="T146" s="746" t="s">
        <v>88</v>
      </c>
      <c r="U146" s="833"/>
    </row>
    <row r="147" spans="1:21" s="423" customFormat="1" ht="13.8" x14ac:dyDescent="0.3">
      <c r="A147" s="722" t="s">
        <v>820</v>
      </c>
      <c r="B147" s="722" t="s">
        <v>26</v>
      </c>
      <c r="C147" s="799" t="s">
        <v>80</v>
      </c>
      <c r="D147" s="722" t="s">
        <v>821</v>
      </c>
      <c r="E147" s="722" t="s">
        <v>822</v>
      </c>
      <c r="F147" s="803">
        <v>45282</v>
      </c>
      <c r="G147" s="1027" t="s">
        <v>28</v>
      </c>
      <c r="H147" s="722" t="s">
        <v>823</v>
      </c>
      <c r="I147" s="769" t="s">
        <v>28</v>
      </c>
      <c r="J147" s="803" t="s">
        <v>28</v>
      </c>
      <c r="K147" s="761" t="s">
        <v>28</v>
      </c>
      <c r="L147" s="492">
        <v>75052</v>
      </c>
      <c r="M147" s="492">
        <v>75052</v>
      </c>
      <c r="N147" s="749" t="s">
        <v>743</v>
      </c>
      <c r="O147" s="722" t="s">
        <v>824</v>
      </c>
      <c r="P147" s="749" t="s">
        <v>49</v>
      </c>
      <c r="Q147" s="988" t="s">
        <v>418</v>
      </c>
      <c r="R147" s="988" t="s">
        <v>613</v>
      </c>
      <c r="S147" s="1042" t="s">
        <v>87</v>
      </c>
      <c r="T147" s="722" t="s">
        <v>545</v>
      </c>
      <c r="U147" s="722" t="s">
        <v>54</v>
      </c>
    </row>
    <row r="148" spans="1:21" s="423" customFormat="1" ht="13.8" x14ac:dyDescent="0.3">
      <c r="A148" s="722" t="s">
        <v>825</v>
      </c>
      <c r="B148" s="722" t="s">
        <v>26</v>
      </c>
      <c r="C148" s="799" t="s">
        <v>80</v>
      </c>
      <c r="D148" s="722" t="s">
        <v>821</v>
      </c>
      <c r="E148" s="722" t="s">
        <v>826</v>
      </c>
      <c r="F148" s="803">
        <v>45282</v>
      </c>
      <c r="G148" s="1033" t="s">
        <v>28</v>
      </c>
      <c r="H148" s="738" t="s">
        <v>823</v>
      </c>
      <c r="I148" s="818" t="s">
        <v>28</v>
      </c>
      <c r="J148" s="1043" t="s">
        <v>28</v>
      </c>
      <c r="K148" s="803" t="s">
        <v>28</v>
      </c>
      <c r="L148" s="488">
        <v>86828</v>
      </c>
      <c r="M148" s="488">
        <v>86828</v>
      </c>
      <c r="N148" s="804" t="s">
        <v>743</v>
      </c>
      <c r="O148" s="738" t="s">
        <v>827</v>
      </c>
      <c r="P148" s="770" t="s">
        <v>114</v>
      </c>
      <c r="Q148" s="1044" t="s">
        <v>418</v>
      </c>
      <c r="R148" s="1045" t="s">
        <v>613</v>
      </c>
      <c r="S148" s="1046" t="s">
        <v>87</v>
      </c>
      <c r="T148" s="722" t="s">
        <v>545</v>
      </c>
      <c r="U148" s="722" t="s">
        <v>54</v>
      </c>
    </row>
    <row r="149" spans="1:21" s="423" customFormat="1" ht="13.8" x14ac:dyDescent="0.3">
      <c r="A149" s="722" t="s">
        <v>828</v>
      </c>
      <c r="B149" s="722" t="s">
        <v>26</v>
      </c>
      <c r="C149" s="799" t="s">
        <v>80</v>
      </c>
      <c r="D149" s="722" t="s">
        <v>829</v>
      </c>
      <c r="E149" s="722" t="s">
        <v>830</v>
      </c>
      <c r="F149" s="803">
        <v>45282</v>
      </c>
      <c r="G149" s="1033" t="s">
        <v>28</v>
      </c>
      <c r="H149" s="738" t="s">
        <v>823</v>
      </c>
      <c r="I149" s="818" t="s">
        <v>28</v>
      </c>
      <c r="J149" s="1043" t="s">
        <v>28</v>
      </c>
      <c r="K149" s="1008" t="s">
        <v>28</v>
      </c>
      <c r="L149" s="503">
        <v>167216</v>
      </c>
      <c r="M149" s="503">
        <v>167216</v>
      </c>
      <c r="N149" s="804" t="s">
        <v>743</v>
      </c>
      <c r="O149" s="738" t="s">
        <v>824</v>
      </c>
      <c r="P149" s="770" t="s">
        <v>49</v>
      </c>
      <c r="Q149" s="1044" t="s">
        <v>418</v>
      </c>
      <c r="R149" s="1045" t="s">
        <v>613</v>
      </c>
      <c r="S149" s="1046" t="s">
        <v>87</v>
      </c>
      <c r="T149" s="722" t="s">
        <v>545</v>
      </c>
      <c r="U149" s="722" t="s">
        <v>54</v>
      </c>
    </row>
    <row r="150" spans="1:21" s="423" customFormat="1" ht="13.8" x14ac:dyDescent="0.3">
      <c r="A150" s="722" t="s">
        <v>831</v>
      </c>
      <c r="B150" s="722" t="s">
        <v>26</v>
      </c>
      <c r="C150" s="799" t="s">
        <v>80</v>
      </c>
      <c r="D150" s="722" t="s">
        <v>832</v>
      </c>
      <c r="E150" s="722" t="s">
        <v>833</v>
      </c>
      <c r="F150" s="803">
        <v>45282</v>
      </c>
      <c r="G150" s="1033" t="s">
        <v>28</v>
      </c>
      <c r="H150" s="738" t="s">
        <v>823</v>
      </c>
      <c r="I150" s="818" t="s">
        <v>28</v>
      </c>
      <c r="J150" s="1043" t="s">
        <v>28</v>
      </c>
      <c r="K150" s="1008" t="s">
        <v>28</v>
      </c>
      <c r="L150" s="503">
        <v>317886.3</v>
      </c>
      <c r="M150" s="503">
        <v>317886.3</v>
      </c>
      <c r="N150" s="804" t="s">
        <v>743</v>
      </c>
      <c r="O150" s="738" t="s">
        <v>834</v>
      </c>
      <c r="P150" s="770" t="s">
        <v>49</v>
      </c>
      <c r="Q150" s="1044" t="s">
        <v>418</v>
      </c>
      <c r="R150" s="1045" t="s">
        <v>613</v>
      </c>
      <c r="S150" s="1046" t="s">
        <v>87</v>
      </c>
      <c r="T150" s="722" t="s">
        <v>545</v>
      </c>
      <c r="U150" s="722" t="s">
        <v>54</v>
      </c>
    </row>
    <row r="151" spans="1:21" s="423" customFormat="1" ht="13.8" x14ac:dyDescent="0.3">
      <c r="A151" s="722" t="s">
        <v>835</v>
      </c>
      <c r="B151" s="722" t="s">
        <v>26</v>
      </c>
      <c r="C151" s="799" t="s">
        <v>836</v>
      </c>
      <c r="D151" s="722" t="s">
        <v>837</v>
      </c>
      <c r="E151" s="722" t="s">
        <v>838</v>
      </c>
      <c r="F151" s="803">
        <v>45282</v>
      </c>
      <c r="G151" s="1033" t="s">
        <v>28</v>
      </c>
      <c r="H151" s="738" t="s">
        <v>823</v>
      </c>
      <c r="I151" s="818" t="s">
        <v>28</v>
      </c>
      <c r="J151" s="1043" t="s">
        <v>28</v>
      </c>
      <c r="K151" s="1008" t="s">
        <v>28</v>
      </c>
      <c r="L151" s="503">
        <v>1741180</v>
      </c>
      <c r="M151" s="503">
        <v>1741180</v>
      </c>
      <c r="N151" s="804" t="s">
        <v>743</v>
      </c>
      <c r="O151" s="738" t="s">
        <v>839</v>
      </c>
      <c r="P151" s="770" t="s">
        <v>39</v>
      </c>
      <c r="Q151" s="1044" t="s">
        <v>418</v>
      </c>
      <c r="R151" s="1045" t="s">
        <v>613</v>
      </c>
      <c r="S151" s="1046" t="s">
        <v>87</v>
      </c>
      <c r="T151" s="722" t="s">
        <v>545</v>
      </c>
      <c r="U151" s="722" t="s">
        <v>54</v>
      </c>
    </row>
    <row r="152" spans="1:21" s="423" customFormat="1" ht="41.4" x14ac:dyDescent="0.3">
      <c r="A152" s="722" t="s">
        <v>840</v>
      </c>
      <c r="B152" s="722" t="s">
        <v>26</v>
      </c>
      <c r="C152" s="799" t="s">
        <v>80</v>
      </c>
      <c r="D152" s="722" t="s">
        <v>841</v>
      </c>
      <c r="E152" s="722" t="s">
        <v>842</v>
      </c>
      <c r="F152" s="803">
        <v>45327</v>
      </c>
      <c r="G152" s="1033">
        <v>45444</v>
      </c>
      <c r="H152" s="738" t="s">
        <v>823</v>
      </c>
      <c r="I152" s="818" t="s">
        <v>28</v>
      </c>
      <c r="J152" s="1043" t="s">
        <v>28</v>
      </c>
      <c r="K152" s="1008" t="s">
        <v>28</v>
      </c>
      <c r="L152" s="503">
        <v>78092.800000000003</v>
      </c>
      <c r="M152" s="503">
        <v>78092.800000000003</v>
      </c>
      <c r="N152" s="804" t="s">
        <v>102</v>
      </c>
      <c r="O152" s="738" t="s">
        <v>843</v>
      </c>
      <c r="P152" s="770" t="s">
        <v>49</v>
      </c>
      <c r="Q152" s="1044" t="s">
        <v>778</v>
      </c>
      <c r="R152" s="1045" t="s">
        <v>636</v>
      </c>
      <c r="S152" s="1046" t="s">
        <v>87</v>
      </c>
      <c r="T152" s="722" t="s">
        <v>131</v>
      </c>
      <c r="U152" s="722" t="s">
        <v>98</v>
      </c>
    </row>
    <row r="153" spans="1:21" s="423" customFormat="1" ht="27.6" x14ac:dyDescent="0.25">
      <c r="A153" s="722" t="s">
        <v>844</v>
      </c>
      <c r="B153" s="722" t="s">
        <v>26</v>
      </c>
      <c r="C153" s="799" t="s">
        <v>80</v>
      </c>
      <c r="D153" s="722" t="s">
        <v>845</v>
      </c>
      <c r="E153" s="722" t="s">
        <v>846</v>
      </c>
      <c r="F153" s="803">
        <v>45429</v>
      </c>
      <c r="G153" s="1033">
        <v>45667</v>
      </c>
      <c r="H153" s="738" t="s">
        <v>246</v>
      </c>
      <c r="I153" s="818" t="s">
        <v>28</v>
      </c>
      <c r="J153" s="1043" t="s">
        <v>28</v>
      </c>
      <c r="K153" s="1008" t="s">
        <v>28</v>
      </c>
      <c r="L153" s="503">
        <v>625777.46</v>
      </c>
      <c r="M153" s="503" t="s">
        <v>28</v>
      </c>
      <c r="N153" s="804" t="s">
        <v>743</v>
      </c>
      <c r="O153" s="1047" t="s">
        <v>847</v>
      </c>
      <c r="P153" s="770" t="s">
        <v>39</v>
      </c>
      <c r="Q153" s="738" t="s">
        <v>418</v>
      </c>
      <c r="R153" s="821" t="s">
        <v>613</v>
      </c>
      <c r="S153" s="768" t="s">
        <v>87</v>
      </c>
      <c r="T153" s="722" t="s">
        <v>545</v>
      </c>
      <c r="U153" s="722" t="s">
        <v>848</v>
      </c>
    </row>
    <row r="154" spans="1:21" s="423" customFormat="1" ht="27.6" x14ac:dyDescent="0.25">
      <c r="A154" s="722" t="s">
        <v>849</v>
      </c>
      <c r="B154" s="722" t="s">
        <v>26</v>
      </c>
      <c r="C154" s="799" t="s">
        <v>80</v>
      </c>
      <c r="D154" s="722" t="s">
        <v>850</v>
      </c>
      <c r="E154" s="722" t="s">
        <v>851</v>
      </c>
      <c r="F154" s="803">
        <v>45429</v>
      </c>
      <c r="G154" s="1033">
        <v>45611</v>
      </c>
      <c r="H154" s="738" t="s">
        <v>852</v>
      </c>
      <c r="I154" s="818" t="s">
        <v>28</v>
      </c>
      <c r="J154" s="1043" t="s">
        <v>28</v>
      </c>
      <c r="K154" s="1008" t="s">
        <v>28</v>
      </c>
      <c r="L154" s="503">
        <v>253267.3</v>
      </c>
      <c r="M154" s="503" t="s">
        <v>28</v>
      </c>
      <c r="N154" s="804" t="s">
        <v>743</v>
      </c>
      <c r="O154" s="1047" t="s">
        <v>847</v>
      </c>
      <c r="P154" s="770" t="s">
        <v>39</v>
      </c>
      <c r="Q154" s="738" t="s">
        <v>418</v>
      </c>
      <c r="R154" s="821" t="s">
        <v>613</v>
      </c>
      <c r="S154" s="768" t="s">
        <v>87</v>
      </c>
      <c r="T154" s="722" t="s">
        <v>545</v>
      </c>
      <c r="U154" s="722" t="s">
        <v>848</v>
      </c>
    </row>
    <row r="155" spans="1:21" s="423" customFormat="1" ht="27.6" x14ac:dyDescent="0.25">
      <c r="A155" s="722" t="s">
        <v>853</v>
      </c>
      <c r="B155" s="722" t="s">
        <v>26</v>
      </c>
      <c r="C155" s="799" t="s">
        <v>80</v>
      </c>
      <c r="D155" s="722" t="s">
        <v>850</v>
      </c>
      <c r="E155" s="722" t="s">
        <v>854</v>
      </c>
      <c r="F155" s="803">
        <v>45443</v>
      </c>
      <c r="G155" s="1033">
        <v>45590</v>
      </c>
      <c r="H155" s="738" t="s">
        <v>657</v>
      </c>
      <c r="I155" s="818" t="s">
        <v>28</v>
      </c>
      <c r="J155" s="1043" t="s">
        <v>28</v>
      </c>
      <c r="K155" s="1008" t="s">
        <v>28</v>
      </c>
      <c r="L155" s="503">
        <v>251206.1</v>
      </c>
      <c r="M155" s="503" t="s">
        <v>28</v>
      </c>
      <c r="N155" s="804" t="s">
        <v>743</v>
      </c>
      <c r="O155" s="1048" t="s">
        <v>855</v>
      </c>
      <c r="P155" s="770" t="s">
        <v>39</v>
      </c>
      <c r="Q155" s="738" t="s">
        <v>418</v>
      </c>
      <c r="R155" s="722" t="s">
        <v>613</v>
      </c>
      <c r="S155" s="722" t="s">
        <v>87</v>
      </c>
      <c r="T155" s="722" t="s">
        <v>545</v>
      </c>
      <c r="U155" s="722" t="s">
        <v>848</v>
      </c>
    </row>
    <row r="156" spans="1:21" s="423" customFormat="1" ht="27.6" x14ac:dyDescent="0.25">
      <c r="A156" s="722" t="s">
        <v>856</v>
      </c>
      <c r="B156" s="722" t="s">
        <v>26</v>
      </c>
      <c r="C156" s="799" t="s">
        <v>80</v>
      </c>
      <c r="D156" s="722" t="s">
        <v>845</v>
      </c>
      <c r="E156" s="722" t="s">
        <v>857</v>
      </c>
      <c r="F156" s="803">
        <v>45443</v>
      </c>
      <c r="G156" s="1033">
        <v>45527</v>
      </c>
      <c r="H156" s="738" t="s">
        <v>718</v>
      </c>
      <c r="I156" s="818" t="s">
        <v>28</v>
      </c>
      <c r="J156" s="1043" t="s">
        <v>28</v>
      </c>
      <c r="K156" s="1008" t="s">
        <v>28</v>
      </c>
      <c r="L156" s="503">
        <v>27413.53</v>
      </c>
      <c r="M156" s="503" t="s">
        <v>28</v>
      </c>
      <c r="N156" s="804" t="s">
        <v>743</v>
      </c>
      <c r="O156" s="1049" t="s">
        <v>855</v>
      </c>
      <c r="P156" s="834" t="s">
        <v>39</v>
      </c>
      <c r="Q156" s="722" t="s">
        <v>418</v>
      </c>
      <c r="R156" s="722" t="s">
        <v>613</v>
      </c>
      <c r="S156" s="722" t="s">
        <v>87</v>
      </c>
      <c r="T156" s="722" t="s">
        <v>545</v>
      </c>
      <c r="U156" s="722" t="s">
        <v>848</v>
      </c>
    </row>
    <row r="157" spans="1:21" s="423" customFormat="1" ht="27.6" x14ac:dyDescent="0.3">
      <c r="A157" s="722" t="s">
        <v>858</v>
      </c>
      <c r="B157" s="722" t="s">
        <v>26</v>
      </c>
      <c r="C157" s="799" t="s">
        <v>27</v>
      </c>
      <c r="D157" s="722" t="s">
        <v>859</v>
      </c>
      <c r="E157" s="722" t="s">
        <v>860</v>
      </c>
      <c r="F157" s="803">
        <v>40018</v>
      </c>
      <c r="G157" s="1033" t="s">
        <v>861</v>
      </c>
      <c r="H157" s="738"/>
      <c r="I157" s="818" t="s">
        <v>28</v>
      </c>
      <c r="J157" s="1043" t="s">
        <v>862</v>
      </c>
      <c r="K157" s="1008" t="s">
        <v>28</v>
      </c>
      <c r="L157" s="503"/>
      <c r="M157" s="503">
        <v>20000</v>
      </c>
      <c r="N157" s="804" t="s">
        <v>520</v>
      </c>
      <c r="O157" s="722" t="s">
        <v>447</v>
      </c>
      <c r="P157" s="834" t="s">
        <v>114</v>
      </c>
      <c r="Q157" s="738" t="s">
        <v>367</v>
      </c>
      <c r="R157" s="821" t="s">
        <v>30</v>
      </c>
      <c r="S157" s="768" t="s">
        <v>87</v>
      </c>
      <c r="T157" s="722" t="s">
        <v>108</v>
      </c>
      <c r="U157" s="722" t="s">
        <v>98</v>
      </c>
    </row>
    <row r="158" spans="1:21" s="423" customFormat="1" ht="55.2" x14ac:dyDescent="0.3">
      <c r="A158" s="723" t="s">
        <v>863</v>
      </c>
      <c r="B158" s="723" t="s">
        <v>26</v>
      </c>
      <c r="C158" s="799" t="s">
        <v>27</v>
      </c>
      <c r="D158" s="775" t="s">
        <v>864</v>
      </c>
      <c r="E158" s="722" t="s">
        <v>865</v>
      </c>
      <c r="F158" s="790" t="s">
        <v>217</v>
      </c>
      <c r="G158" s="828" t="s">
        <v>217</v>
      </c>
      <c r="H158" s="770" t="s">
        <v>217</v>
      </c>
      <c r="I158" s="835" t="s">
        <v>28</v>
      </c>
      <c r="J158" s="1050" t="s">
        <v>862</v>
      </c>
      <c r="K158" s="836" t="s">
        <v>28</v>
      </c>
      <c r="L158" s="837">
        <v>77390</v>
      </c>
      <c r="M158" s="837">
        <v>77390</v>
      </c>
      <c r="N158" s="838" t="s">
        <v>255</v>
      </c>
      <c r="O158" s="775" t="s">
        <v>866</v>
      </c>
      <c r="P158" s="834" t="s">
        <v>49</v>
      </c>
      <c r="Q158" s="991" t="s">
        <v>115</v>
      </c>
      <c r="R158" s="737" t="s">
        <v>208</v>
      </c>
      <c r="S158" s="737" t="s">
        <v>209</v>
      </c>
      <c r="T158" s="722" t="s">
        <v>88</v>
      </c>
      <c r="U158" s="774"/>
    </row>
    <row r="159" spans="1:21" s="423" customFormat="1" ht="27.6" x14ac:dyDescent="0.3">
      <c r="A159" s="723" t="s">
        <v>867</v>
      </c>
      <c r="B159" s="723" t="s">
        <v>26</v>
      </c>
      <c r="C159" s="799" t="s">
        <v>27</v>
      </c>
      <c r="D159" s="776" t="s">
        <v>868</v>
      </c>
      <c r="E159" s="722" t="s">
        <v>869</v>
      </c>
      <c r="F159" s="790" t="s">
        <v>217</v>
      </c>
      <c r="G159" s="828" t="s">
        <v>217</v>
      </c>
      <c r="H159" s="770" t="s">
        <v>618</v>
      </c>
      <c r="I159" s="835" t="s">
        <v>332</v>
      </c>
      <c r="J159" s="1050" t="s">
        <v>862</v>
      </c>
      <c r="K159" s="836" t="s">
        <v>862</v>
      </c>
      <c r="L159" s="837">
        <v>145000</v>
      </c>
      <c r="M159" s="837">
        <v>14500</v>
      </c>
      <c r="N159" s="838" t="s">
        <v>367</v>
      </c>
      <c r="O159" s="775" t="s">
        <v>870</v>
      </c>
      <c r="P159" s="834" t="s">
        <v>39</v>
      </c>
      <c r="Q159" s="991" t="s">
        <v>367</v>
      </c>
      <c r="R159" s="737" t="s">
        <v>868</v>
      </c>
      <c r="S159" s="737" t="s">
        <v>87</v>
      </c>
      <c r="T159" s="722" t="s">
        <v>88</v>
      </c>
      <c r="U159" s="776" t="s">
        <v>871</v>
      </c>
    </row>
    <row r="160" spans="1:21" s="423" customFormat="1" ht="27.6" x14ac:dyDescent="0.3">
      <c r="A160" s="722" t="s">
        <v>872</v>
      </c>
      <c r="B160" s="722" t="s">
        <v>26</v>
      </c>
      <c r="C160" s="799" t="s">
        <v>27</v>
      </c>
      <c r="D160" s="722" t="s">
        <v>873</v>
      </c>
      <c r="E160" s="722" t="s">
        <v>874</v>
      </c>
      <c r="F160" s="803">
        <v>44711</v>
      </c>
      <c r="G160" s="1033" t="s">
        <v>217</v>
      </c>
      <c r="H160" s="738" t="s">
        <v>217</v>
      </c>
      <c r="I160" s="818" t="s">
        <v>28</v>
      </c>
      <c r="J160" s="1043" t="e">
        <f>G160-540</f>
        <v>#VALUE!</v>
      </c>
      <c r="K160" s="1008" t="s">
        <v>28</v>
      </c>
      <c r="L160" s="503">
        <v>5317</v>
      </c>
      <c r="M160" s="503">
        <v>5317</v>
      </c>
      <c r="N160" s="804" t="s">
        <v>92</v>
      </c>
      <c r="O160" s="722" t="s">
        <v>873</v>
      </c>
      <c r="P160" s="834" t="s">
        <v>114</v>
      </c>
      <c r="Q160" s="986" t="s">
        <v>128</v>
      </c>
      <c r="R160" s="986" t="s">
        <v>626</v>
      </c>
      <c r="S160" s="986" t="s">
        <v>627</v>
      </c>
      <c r="T160" s="722"/>
      <c r="U160" s="722"/>
    </row>
    <row r="161" spans="1:21" s="423" customFormat="1" ht="27.6" x14ac:dyDescent="0.3">
      <c r="A161" s="722" t="s">
        <v>875</v>
      </c>
      <c r="B161" s="722" t="s">
        <v>197</v>
      </c>
      <c r="C161" s="799" t="s">
        <v>27</v>
      </c>
      <c r="D161" s="722" t="s">
        <v>876</v>
      </c>
      <c r="E161" s="722" t="s">
        <v>877</v>
      </c>
      <c r="F161" s="803">
        <v>45478</v>
      </c>
      <c r="G161" s="1033">
        <v>45843</v>
      </c>
      <c r="H161" s="738" t="s">
        <v>58</v>
      </c>
      <c r="I161" s="770"/>
      <c r="J161" s="1043"/>
      <c r="K161" s="1008"/>
      <c r="L161" s="503">
        <v>8790</v>
      </c>
      <c r="M161" s="820">
        <v>8790</v>
      </c>
      <c r="N161" s="804" t="s">
        <v>102</v>
      </c>
      <c r="O161" s="722" t="s">
        <v>879</v>
      </c>
      <c r="P161" s="821" t="s">
        <v>39</v>
      </c>
      <c r="Q161" s="718" t="s">
        <v>367</v>
      </c>
      <c r="R161" s="718" t="s">
        <v>880</v>
      </c>
      <c r="S161" s="718" t="s">
        <v>87</v>
      </c>
      <c r="T161" s="722" t="s">
        <v>88</v>
      </c>
      <c r="U161" s="722"/>
    </row>
    <row r="162" spans="1:21" s="423" customFormat="1" ht="41.4" x14ac:dyDescent="0.25">
      <c r="A162" s="722" t="s">
        <v>881</v>
      </c>
      <c r="B162" s="722" t="s">
        <v>26</v>
      </c>
      <c r="C162" s="799" t="s">
        <v>27</v>
      </c>
      <c r="D162" s="722" t="s">
        <v>882</v>
      </c>
      <c r="E162" s="722" t="s">
        <v>883</v>
      </c>
      <c r="F162" s="803">
        <v>44326</v>
      </c>
      <c r="G162" s="1033" t="s">
        <v>217</v>
      </c>
      <c r="H162" s="738" t="s">
        <v>217</v>
      </c>
      <c r="I162" s="818" t="s">
        <v>28</v>
      </c>
      <c r="J162" s="1043"/>
      <c r="K162" s="1008"/>
      <c r="L162" s="503">
        <v>95555</v>
      </c>
      <c r="M162" s="503"/>
      <c r="N162" s="804" t="s">
        <v>668</v>
      </c>
      <c r="O162" s="1049" t="s">
        <v>884</v>
      </c>
      <c r="P162" s="834" t="s">
        <v>39</v>
      </c>
      <c r="Q162" s="986" t="s">
        <v>778</v>
      </c>
      <c r="R162" s="986" t="s">
        <v>115</v>
      </c>
      <c r="S162" s="986" t="s">
        <v>87</v>
      </c>
      <c r="T162" s="722" t="s">
        <v>577</v>
      </c>
      <c r="U162" s="722" t="s">
        <v>54</v>
      </c>
    </row>
    <row r="163" spans="1:21" s="423" customFormat="1" ht="13.8" x14ac:dyDescent="0.25">
      <c r="A163" s="722"/>
      <c r="B163" s="722"/>
      <c r="C163" s="799"/>
      <c r="D163" s="722"/>
      <c r="E163" s="722"/>
      <c r="F163" s="803"/>
      <c r="G163" s="1033"/>
      <c r="H163" s="738"/>
      <c r="I163" s="818"/>
      <c r="J163" s="1043"/>
      <c r="K163" s="1008"/>
      <c r="L163" s="503"/>
      <c r="M163" s="503"/>
      <c r="N163" s="804"/>
      <c r="O163" s="1049"/>
      <c r="P163" s="834"/>
      <c r="Q163" s="735"/>
      <c r="R163" s="735"/>
      <c r="S163" s="735"/>
      <c r="T163" s="722"/>
      <c r="U163" s="722"/>
    </row>
    <row r="164" spans="1:21" s="423" customFormat="1" ht="13.8" x14ac:dyDescent="0.25">
      <c r="A164" s="722"/>
      <c r="B164" s="722"/>
      <c r="C164" s="799"/>
      <c r="D164" s="722"/>
      <c r="E164" s="722"/>
      <c r="F164" s="803"/>
      <c r="G164" s="1033"/>
      <c r="H164" s="738"/>
      <c r="I164" s="818"/>
      <c r="J164" s="1043"/>
      <c r="K164" s="1008"/>
      <c r="L164" s="503"/>
      <c r="M164" s="503"/>
      <c r="N164" s="804"/>
      <c r="O164" s="1049"/>
      <c r="P164" s="834"/>
      <c r="Q164" s="1051"/>
      <c r="R164" s="735"/>
      <c r="S164" s="735"/>
      <c r="T164" s="722"/>
      <c r="U164" s="722"/>
    </row>
    <row r="165" spans="1:21" s="423" customFormat="1" ht="38.25" customHeight="1" x14ac:dyDescent="0.3">
      <c r="A165" s="722"/>
      <c r="B165" s="722"/>
      <c r="C165" s="799"/>
      <c r="D165" s="722"/>
      <c r="E165" s="722"/>
      <c r="F165" s="803"/>
      <c r="G165" s="1033"/>
      <c r="H165" s="738"/>
      <c r="I165" s="818"/>
      <c r="J165" s="1008"/>
      <c r="K165" s="1008"/>
      <c r="L165" s="503"/>
      <c r="M165" s="503"/>
      <c r="N165" s="804"/>
      <c r="O165" s="722"/>
      <c r="P165" s="821"/>
      <c r="Q165" s="1044"/>
      <c r="R165" s="1045"/>
      <c r="S165" s="1046"/>
      <c r="T165" s="722"/>
      <c r="U165" s="722"/>
    </row>
    <row r="166" spans="1:21" s="423" customFormat="1" ht="15.75" customHeight="1" x14ac:dyDescent="0.3">
      <c r="A166" s="839" t="s">
        <v>885</v>
      </c>
      <c r="B166" s="840" t="s">
        <v>26</v>
      </c>
      <c r="C166" s="753" t="s">
        <v>27</v>
      </c>
      <c r="D166" s="841" t="s">
        <v>886</v>
      </c>
      <c r="E166" s="842" t="s">
        <v>887</v>
      </c>
      <c r="F166" s="1052">
        <v>44566</v>
      </c>
      <c r="G166" s="1052">
        <v>46027</v>
      </c>
      <c r="H166" s="960" t="s">
        <v>332</v>
      </c>
      <c r="I166" s="843" t="s">
        <v>28</v>
      </c>
      <c r="J166" s="844">
        <f>G166-540</f>
        <v>45487</v>
      </c>
      <c r="K166" s="845"/>
      <c r="L166" s="846">
        <v>0</v>
      </c>
      <c r="M166" s="847">
        <v>0</v>
      </c>
      <c r="N166" s="848" t="s">
        <v>29</v>
      </c>
      <c r="O166" s="723" t="s">
        <v>888</v>
      </c>
      <c r="P166" s="849" t="s">
        <v>49</v>
      </c>
      <c r="Q166" s="1053" t="s">
        <v>778</v>
      </c>
      <c r="R166" s="966" t="s">
        <v>889</v>
      </c>
      <c r="S166" s="850" t="s">
        <v>87</v>
      </c>
      <c r="T166" s="851" t="s">
        <v>98</v>
      </c>
      <c r="U166" s="850" t="s">
        <v>54</v>
      </c>
    </row>
    <row r="167" spans="1:21" s="423" customFormat="1" ht="15.75" customHeight="1" x14ac:dyDescent="0.3">
      <c r="A167" s="839"/>
      <c r="B167" s="840"/>
      <c r="C167" s="753"/>
      <c r="D167" s="841"/>
      <c r="E167" s="842"/>
      <c r="F167" s="1052"/>
      <c r="G167" s="1052"/>
      <c r="H167" s="960"/>
      <c r="I167" s="843"/>
      <c r="J167" s="852"/>
      <c r="K167" s="845"/>
      <c r="L167" s="853"/>
      <c r="M167" s="847"/>
      <c r="N167" s="854"/>
      <c r="O167" s="1054" t="s">
        <v>740</v>
      </c>
      <c r="P167" s="855" t="s">
        <v>49</v>
      </c>
      <c r="Q167" s="966"/>
      <c r="R167" s="966"/>
      <c r="S167" s="850"/>
      <c r="T167" s="856"/>
      <c r="U167" s="850"/>
    </row>
    <row r="168" spans="1:21" s="423" customFormat="1" ht="15.75" customHeight="1" x14ac:dyDescent="0.3">
      <c r="A168" s="839"/>
      <c r="B168" s="840"/>
      <c r="C168" s="753"/>
      <c r="D168" s="841"/>
      <c r="E168" s="842"/>
      <c r="F168" s="1052"/>
      <c r="G168" s="1052"/>
      <c r="H168" s="960"/>
      <c r="I168" s="843"/>
      <c r="J168" s="852"/>
      <c r="K168" s="845"/>
      <c r="L168" s="853"/>
      <c r="M168" s="847"/>
      <c r="N168" s="854"/>
      <c r="O168" s="729" t="s">
        <v>434</v>
      </c>
      <c r="P168" s="855" t="s">
        <v>49</v>
      </c>
      <c r="Q168" s="966"/>
      <c r="R168" s="966"/>
      <c r="S168" s="850"/>
      <c r="T168" s="856"/>
      <c r="U168" s="850"/>
    </row>
    <row r="169" spans="1:21" s="423" customFormat="1" ht="15.75" customHeight="1" x14ac:dyDescent="0.3">
      <c r="A169" s="839"/>
      <c r="B169" s="840"/>
      <c r="C169" s="753"/>
      <c r="D169" s="841"/>
      <c r="E169" s="842"/>
      <c r="F169" s="1052"/>
      <c r="G169" s="1052"/>
      <c r="H169" s="960"/>
      <c r="I169" s="843"/>
      <c r="J169" s="852"/>
      <c r="K169" s="845"/>
      <c r="L169" s="853"/>
      <c r="M169" s="847"/>
      <c r="N169" s="854"/>
      <c r="O169" s="729" t="s">
        <v>890</v>
      </c>
      <c r="P169" s="855" t="s">
        <v>49</v>
      </c>
      <c r="Q169" s="966"/>
      <c r="R169" s="966"/>
      <c r="S169" s="850"/>
      <c r="T169" s="856"/>
      <c r="U169" s="850"/>
    </row>
    <row r="170" spans="1:21" s="423" customFormat="1" ht="15.75" customHeight="1" x14ac:dyDescent="0.3">
      <c r="A170" s="839"/>
      <c r="B170" s="840"/>
      <c r="C170" s="753"/>
      <c r="D170" s="841"/>
      <c r="E170" s="842"/>
      <c r="F170" s="1052"/>
      <c r="G170" s="1052"/>
      <c r="H170" s="960"/>
      <c r="I170" s="843"/>
      <c r="J170" s="852"/>
      <c r="K170" s="845"/>
      <c r="L170" s="853"/>
      <c r="M170" s="847"/>
      <c r="N170" s="854"/>
      <c r="O170" s="729" t="s">
        <v>891</v>
      </c>
      <c r="P170" s="855" t="s">
        <v>49</v>
      </c>
      <c r="Q170" s="966"/>
      <c r="R170" s="966"/>
      <c r="S170" s="850"/>
      <c r="T170" s="856"/>
      <c r="U170" s="850"/>
    </row>
    <row r="171" spans="1:21" s="423" customFormat="1" ht="15.75" customHeight="1" x14ac:dyDescent="0.3">
      <c r="A171" s="839"/>
      <c r="B171" s="840"/>
      <c r="C171" s="753"/>
      <c r="D171" s="841"/>
      <c r="E171" s="842"/>
      <c r="F171" s="1052"/>
      <c r="G171" s="1052"/>
      <c r="H171" s="960"/>
      <c r="I171" s="843"/>
      <c r="J171" s="852"/>
      <c r="K171" s="845"/>
      <c r="L171" s="853"/>
      <c r="M171" s="847"/>
      <c r="N171" s="854"/>
      <c r="O171" s="729" t="s">
        <v>892</v>
      </c>
      <c r="P171" s="855" t="s">
        <v>49</v>
      </c>
      <c r="Q171" s="966"/>
      <c r="R171" s="966"/>
      <c r="S171" s="850"/>
      <c r="T171" s="856"/>
      <c r="U171" s="850"/>
    </row>
    <row r="172" spans="1:21" s="423" customFormat="1" ht="31.95" customHeight="1" x14ac:dyDescent="0.3">
      <c r="A172" s="839"/>
      <c r="B172" s="840"/>
      <c r="C172" s="753"/>
      <c r="D172" s="841"/>
      <c r="E172" s="842"/>
      <c r="F172" s="1052"/>
      <c r="G172" s="1052"/>
      <c r="H172" s="960"/>
      <c r="I172" s="843"/>
      <c r="J172" s="852"/>
      <c r="K172" s="845"/>
      <c r="L172" s="853"/>
      <c r="M172" s="847"/>
      <c r="N172" s="854"/>
      <c r="O172" s="729" t="s">
        <v>893</v>
      </c>
      <c r="P172" s="855" t="s">
        <v>49</v>
      </c>
      <c r="Q172" s="966"/>
      <c r="R172" s="966"/>
      <c r="S172" s="850"/>
      <c r="T172" s="856"/>
      <c r="U172" s="850"/>
    </row>
    <row r="173" spans="1:21" s="423" customFormat="1" ht="28.2" customHeight="1" x14ac:dyDescent="0.3">
      <c r="A173" s="839"/>
      <c r="B173" s="840"/>
      <c r="C173" s="753"/>
      <c r="D173" s="841"/>
      <c r="E173" s="842"/>
      <c r="F173" s="1052"/>
      <c r="G173" s="1052"/>
      <c r="H173" s="960"/>
      <c r="I173" s="843"/>
      <c r="J173" s="852"/>
      <c r="K173" s="845"/>
      <c r="L173" s="853"/>
      <c r="M173" s="847"/>
      <c r="N173" s="854"/>
      <c r="O173" s="729" t="s">
        <v>894</v>
      </c>
      <c r="P173" s="855" t="s">
        <v>114</v>
      </c>
      <c r="Q173" s="966"/>
      <c r="R173" s="966"/>
      <c r="S173" s="850"/>
      <c r="T173" s="856"/>
      <c r="U173" s="850"/>
    </row>
    <row r="174" spans="1:21" s="423" customFormat="1" ht="25.95" customHeight="1" x14ac:dyDescent="0.3">
      <c r="A174" s="839"/>
      <c r="B174" s="840"/>
      <c r="C174" s="753"/>
      <c r="D174" s="841"/>
      <c r="E174" s="842"/>
      <c r="F174" s="1052"/>
      <c r="G174" s="1052"/>
      <c r="H174" s="960"/>
      <c r="I174" s="843"/>
      <c r="J174" s="852"/>
      <c r="K174" s="845"/>
      <c r="L174" s="853"/>
      <c r="M174" s="847"/>
      <c r="N174" s="854"/>
      <c r="O174" s="729" t="s">
        <v>895</v>
      </c>
      <c r="P174" s="855" t="s">
        <v>49</v>
      </c>
      <c r="Q174" s="966"/>
      <c r="R174" s="966"/>
      <c r="S174" s="850"/>
      <c r="T174" s="856"/>
      <c r="U174" s="850"/>
    </row>
    <row r="175" spans="1:21" s="423" customFormat="1" ht="15.75" customHeight="1" x14ac:dyDescent="0.3">
      <c r="A175" s="839"/>
      <c r="B175" s="840"/>
      <c r="C175" s="753"/>
      <c r="D175" s="841"/>
      <c r="E175" s="842"/>
      <c r="F175" s="1052"/>
      <c r="G175" s="1052"/>
      <c r="H175" s="960"/>
      <c r="I175" s="843"/>
      <c r="J175" s="852"/>
      <c r="K175" s="845"/>
      <c r="L175" s="853"/>
      <c r="M175" s="847"/>
      <c r="N175" s="854"/>
      <c r="O175" s="729" t="s">
        <v>896</v>
      </c>
      <c r="P175" s="855" t="s">
        <v>49</v>
      </c>
      <c r="Q175" s="966"/>
      <c r="R175" s="966"/>
      <c r="S175" s="850"/>
      <c r="T175" s="856"/>
      <c r="U175" s="850"/>
    </row>
    <row r="176" spans="1:21" s="423" customFormat="1" ht="15.75" customHeight="1" x14ac:dyDescent="0.3">
      <c r="A176" s="839"/>
      <c r="B176" s="840"/>
      <c r="C176" s="753"/>
      <c r="D176" s="841"/>
      <c r="E176" s="842"/>
      <c r="F176" s="1052"/>
      <c r="G176" s="1052"/>
      <c r="H176" s="960"/>
      <c r="I176" s="843"/>
      <c r="J176" s="852"/>
      <c r="K176" s="845"/>
      <c r="L176" s="853"/>
      <c r="M176" s="847"/>
      <c r="N176" s="854"/>
      <c r="O176" s="729" t="s">
        <v>897</v>
      </c>
      <c r="P176" s="855" t="s">
        <v>39</v>
      </c>
      <c r="Q176" s="966"/>
      <c r="R176" s="966"/>
      <c r="S176" s="850"/>
      <c r="T176" s="856"/>
      <c r="U176" s="850"/>
    </row>
    <row r="177" spans="1:21" s="423" customFormat="1" ht="32.4" customHeight="1" x14ac:dyDescent="0.3">
      <c r="A177" s="839"/>
      <c r="B177" s="840"/>
      <c r="C177" s="753"/>
      <c r="D177" s="841"/>
      <c r="E177" s="842"/>
      <c r="F177" s="1052"/>
      <c r="G177" s="1052"/>
      <c r="H177" s="960"/>
      <c r="I177" s="843"/>
      <c r="J177" s="852"/>
      <c r="K177" s="845"/>
      <c r="L177" s="853"/>
      <c r="M177" s="847"/>
      <c r="N177" s="854"/>
      <c r="O177" s="729" t="s">
        <v>898</v>
      </c>
      <c r="P177" s="855" t="s">
        <v>49</v>
      </c>
      <c r="Q177" s="966"/>
      <c r="R177" s="966"/>
      <c r="S177" s="850"/>
      <c r="T177" s="856"/>
      <c r="U177" s="850"/>
    </row>
    <row r="178" spans="1:21" s="423" customFormat="1" ht="40.200000000000003" customHeight="1" x14ac:dyDescent="0.3">
      <c r="A178" s="839"/>
      <c r="B178" s="840"/>
      <c r="C178" s="753"/>
      <c r="D178" s="841"/>
      <c r="E178" s="842"/>
      <c r="F178" s="1052"/>
      <c r="G178" s="1052"/>
      <c r="H178" s="960"/>
      <c r="I178" s="843"/>
      <c r="J178" s="852"/>
      <c r="K178" s="845"/>
      <c r="L178" s="853"/>
      <c r="M178" s="847"/>
      <c r="N178" s="854"/>
      <c r="O178" s="729" t="s">
        <v>899</v>
      </c>
      <c r="P178" s="855" t="s">
        <v>49</v>
      </c>
      <c r="Q178" s="966"/>
      <c r="R178" s="966"/>
      <c r="S178" s="850"/>
      <c r="T178" s="856"/>
      <c r="U178" s="850"/>
    </row>
    <row r="179" spans="1:21" s="423" customFormat="1" ht="40.200000000000003" customHeight="1" x14ac:dyDescent="0.3">
      <c r="A179" s="839"/>
      <c r="B179" s="840"/>
      <c r="C179" s="753"/>
      <c r="D179" s="841"/>
      <c r="E179" s="842"/>
      <c r="F179" s="1052"/>
      <c r="G179" s="1052"/>
      <c r="H179" s="960"/>
      <c r="I179" s="843"/>
      <c r="J179" s="852"/>
      <c r="K179" s="845"/>
      <c r="L179" s="853"/>
      <c r="M179" s="847"/>
      <c r="N179" s="854"/>
      <c r="O179" s="729" t="s">
        <v>900</v>
      </c>
      <c r="P179" s="855" t="s">
        <v>49</v>
      </c>
      <c r="Q179" s="966"/>
      <c r="R179" s="966"/>
      <c r="S179" s="850"/>
      <c r="T179" s="856"/>
      <c r="U179" s="850"/>
    </row>
    <row r="180" spans="1:21" s="423" customFormat="1" ht="28.2" customHeight="1" x14ac:dyDescent="0.3">
      <c r="A180" s="839"/>
      <c r="B180" s="840"/>
      <c r="C180" s="753"/>
      <c r="D180" s="841"/>
      <c r="E180" s="842"/>
      <c r="F180" s="1052"/>
      <c r="G180" s="1052"/>
      <c r="H180" s="960"/>
      <c r="I180" s="843"/>
      <c r="J180" s="852"/>
      <c r="K180" s="845"/>
      <c r="L180" s="853"/>
      <c r="M180" s="847"/>
      <c r="N180" s="854"/>
      <c r="O180" s="729" t="s">
        <v>901</v>
      </c>
      <c r="P180" s="855" t="s">
        <v>39</v>
      </c>
      <c r="Q180" s="966"/>
      <c r="R180" s="966"/>
      <c r="S180" s="850"/>
      <c r="T180" s="856"/>
      <c r="U180" s="850"/>
    </row>
    <row r="181" spans="1:21" s="423" customFormat="1" ht="30.6" customHeight="1" x14ac:dyDescent="0.3">
      <c r="A181" s="839"/>
      <c r="B181" s="840"/>
      <c r="C181" s="753"/>
      <c r="D181" s="841"/>
      <c r="E181" s="842"/>
      <c r="F181" s="1052"/>
      <c r="G181" s="1052"/>
      <c r="H181" s="960"/>
      <c r="I181" s="843"/>
      <c r="J181" s="852"/>
      <c r="K181" s="845"/>
      <c r="L181" s="853"/>
      <c r="M181" s="847"/>
      <c r="N181" s="854"/>
      <c r="O181" s="729" t="s">
        <v>902</v>
      </c>
      <c r="P181" s="855"/>
      <c r="Q181" s="966"/>
      <c r="R181" s="966"/>
      <c r="S181" s="850"/>
      <c r="T181" s="856"/>
      <c r="U181" s="850"/>
    </row>
    <row r="182" spans="1:21" s="423" customFormat="1" ht="25.2" customHeight="1" x14ac:dyDescent="0.3">
      <c r="A182" s="839"/>
      <c r="B182" s="840"/>
      <c r="C182" s="753"/>
      <c r="D182" s="841"/>
      <c r="E182" s="842"/>
      <c r="F182" s="1052"/>
      <c r="G182" s="1052"/>
      <c r="H182" s="960"/>
      <c r="I182" s="843"/>
      <c r="J182" s="852"/>
      <c r="K182" s="845"/>
      <c r="L182" s="853"/>
      <c r="M182" s="847"/>
      <c r="N182" s="854"/>
      <c r="O182" s="729" t="s">
        <v>903</v>
      </c>
      <c r="P182" s="855"/>
      <c r="Q182" s="966"/>
      <c r="R182" s="966"/>
      <c r="S182" s="850"/>
      <c r="T182" s="856"/>
      <c r="U182" s="850"/>
    </row>
    <row r="183" spans="1:21" s="423" customFormat="1" ht="27" customHeight="1" x14ac:dyDescent="0.3">
      <c r="A183" s="839"/>
      <c r="B183" s="840"/>
      <c r="C183" s="753"/>
      <c r="D183" s="841"/>
      <c r="E183" s="842"/>
      <c r="F183" s="1052"/>
      <c r="G183" s="1052"/>
      <c r="H183" s="960"/>
      <c r="I183" s="843"/>
      <c r="J183" s="852"/>
      <c r="K183" s="845"/>
      <c r="L183" s="853"/>
      <c r="M183" s="847"/>
      <c r="N183" s="854"/>
      <c r="O183" s="729" t="s">
        <v>904</v>
      </c>
      <c r="P183" s="855"/>
      <c r="Q183" s="966"/>
      <c r="R183" s="966"/>
      <c r="S183" s="850"/>
      <c r="T183" s="856"/>
      <c r="U183" s="850"/>
    </row>
    <row r="184" spans="1:21" s="423" customFormat="1" ht="31.95" customHeight="1" x14ac:dyDescent="0.3">
      <c r="A184" s="839"/>
      <c r="B184" s="840"/>
      <c r="C184" s="753"/>
      <c r="D184" s="841"/>
      <c r="E184" s="842"/>
      <c r="F184" s="1052"/>
      <c r="G184" s="1052"/>
      <c r="H184" s="960"/>
      <c r="I184" s="843"/>
      <c r="J184" s="852"/>
      <c r="K184" s="845"/>
      <c r="L184" s="853"/>
      <c r="M184" s="847"/>
      <c r="N184" s="854"/>
      <c r="O184" s="729" t="s">
        <v>905</v>
      </c>
      <c r="P184" s="855"/>
      <c r="Q184" s="966"/>
      <c r="R184" s="966"/>
      <c r="S184" s="850"/>
      <c r="T184" s="856"/>
      <c r="U184" s="850"/>
    </row>
    <row r="185" spans="1:21" s="423" customFormat="1" ht="15.75" customHeight="1" x14ac:dyDescent="0.3">
      <c r="A185" s="839"/>
      <c r="B185" s="840"/>
      <c r="C185" s="753"/>
      <c r="D185" s="841"/>
      <c r="E185" s="842"/>
      <c r="F185" s="1052"/>
      <c r="G185" s="1052"/>
      <c r="H185" s="960"/>
      <c r="I185" s="843"/>
      <c r="J185" s="852"/>
      <c r="K185" s="845"/>
      <c r="L185" s="853"/>
      <c r="M185" s="847"/>
      <c r="N185" s="854"/>
      <c r="O185" s="729" t="s">
        <v>906</v>
      </c>
      <c r="P185" s="855"/>
      <c r="Q185" s="966"/>
      <c r="R185" s="966"/>
      <c r="S185" s="850"/>
      <c r="T185" s="856"/>
      <c r="U185" s="850"/>
    </row>
    <row r="186" spans="1:21" s="423" customFormat="1" ht="15.75" customHeight="1" x14ac:dyDescent="0.3">
      <c r="A186" s="839"/>
      <c r="B186" s="840"/>
      <c r="C186" s="753"/>
      <c r="D186" s="841"/>
      <c r="E186" s="842"/>
      <c r="F186" s="1052"/>
      <c r="G186" s="1052"/>
      <c r="H186" s="960"/>
      <c r="I186" s="843"/>
      <c r="J186" s="852"/>
      <c r="K186" s="845"/>
      <c r="L186" s="853"/>
      <c r="M186" s="847"/>
      <c r="N186" s="854"/>
      <c r="O186" s="729" t="s">
        <v>907</v>
      </c>
      <c r="P186" s="855"/>
      <c r="Q186" s="966"/>
      <c r="R186" s="966"/>
      <c r="S186" s="850"/>
      <c r="T186" s="856"/>
      <c r="U186" s="850"/>
    </row>
    <row r="187" spans="1:21" s="423" customFormat="1" ht="15.75" customHeight="1" x14ac:dyDescent="0.3">
      <c r="A187" s="839"/>
      <c r="B187" s="840"/>
      <c r="C187" s="753"/>
      <c r="D187" s="841"/>
      <c r="E187" s="842"/>
      <c r="F187" s="1052"/>
      <c r="G187" s="1052"/>
      <c r="H187" s="960"/>
      <c r="I187" s="843"/>
      <c r="J187" s="852"/>
      <c r="K187" s="845"/>
      <c r="L187" s="853"/>
      <c r="M187" s="847"/>
      <c r="N187" s="854"/>
      <c r="O187" s="729" t="s">
        <v>908</v>
      </c>
      <c r="P187" s="855"/>
      <c r="Q187" s="966"/>
      <c r="R187" s="966"/>
      <c r="S187" s="850"/>
      <c r="T187" s="856"/>
      <c r="U187" s="850"/>
    </row>
    <row r="188" spans="1:21" s="423" customFormat="1" ht="15.75" customHeight="1" x14ac:dyDescent="0.3">
      <c r="A188" s="839"/>
      <c r="B188" s="840"/>
      <c r="C188" s="753"/>
      <c r="D188" s="841"/>
      <c r="E188" s="842"/>
      <c r="F188" s="1052"/>
      <c r="G188" s="1052"/>
      <c r="H188" s="960"/>
      <c r="I188" s="843"/>
      <c r="J188" s="852"/>
      <c r="K188" s="845"/>
      <c r="L188" s="853"/>
      <c r="M188" s="847"/>
      <c r="N188" s="854"/>
      <c r="O188" s="729" t="s">
        <v>909</v>
      </c>
      <c r="P188" s="855"/>
      <c r="Q188" s="966"/>
      <c r="R188" s="966"/>
      <c r="S188" s="850"/>
      <c r="T188" s="856"/>
      <c r="U188" s="850"/>
    </row>
    <row r="189" spans="1:21" s="423" customFormat="1" ht="15.75" customHeight="1" x14ac:dyDescent="0.3">
      <c r="A189" s="839"/>
      <c r="B189" s="840"/>
      <c r="C189" s="753"/>
      <c r="D189" s="841"/>
      <c r="E189" s="842"/>
      <c r="F189" s="1052"/>
      <c r="G189" s="1052"/>
      <c r="H189" s="960"/>
      <c r="I189" s="843"/>
      <c r="J189" s="852"/>
      <c r="K189" s="845"/>
      <c r="L189" s="853"/>
      <c r="M189" s="847"/>
      <c r="N189" s="854"/>
      <c r="O189" s="729" t="s">
        <v>910</v>
      </c>
      <c r="P189" s="855"/>
      <c r="Q189" s="966"/>
      <c r="R189" s="966"/>
      <c r="S189" s="850"/>
      <c r="T189" s="856"/>
      <c r="U189" s="850"/>
    </row>
    <row r="190" spans="1:21" s="423" customFormat="1" ht="15.75" customHeight="1" x14ac:dyDescent="0.3">
      <c r="A190" s="839"/>
      <c r="B190" s="840"/>
      <c r="C190" s="753"/>
      <c r="D190" s="841"/>
      <c r="E190" s="842"/>
      <c r="F190" s="1052"/>
      <c r="G190" s="1052"/>
      <c r="H190" s="960"/>
      <c r="I190" s="843"/>
      <c r="J190" s="852"/>
      <c r="K190" s="845"/>
      <c r="L190" s="853"/>
      <c r="M190" s="847"/>
      <c r="N190" s="854"/>
      <c r="O190" s="729" t="s">
        <v>911</v>
      </c>
      <c r="P190" s="855"/>
      <c r="Q190" s="966"/>
      <c r="R190" s="966"/>
      <c r="S190" s="850"/>
      <c r="T190" s="856"/>
      <c r="U190" s="850"/>
    </row>
    <row r="191" spans="1:21" s="423" customFormat="1" ht="15.75" customHeight="1" x14ac:dyDescent="0.3">
      <c r="A191" s="839"/>
      <c r="B191" s="840"/>
      <c r="C191" s="753"/>
      <c r="D191" s="841"/>
      <c r="E191" s="842"/>
      <c r="F191" s="1052"/>
      <c r="G191" s="1052"/>
      <c r="H191" s="960"/>
      <c r="I191" s="843"/>
      <c r="J191" s="852"/>
      <c r="K191" s="845"/>
      <c r="L191" s="853"/>
      <c r="M191" s="847"/>
      <c r="N191" s="854"/>
      <c r="O191" s="729" t="s">
        <v>912</v>
      </c>
      <c r="P191" s="855"/>
      <c r="Q191" s="966"/>
      <c r="R191" s="966"/>
      <c r="S191" s="850"/>
      <c r="T191" s="856"/>
      <c r="U191" s="850"/>
    </row>
    <row r="192" spans="1:21" s="423" customFormat="1" ht="15.75" customHeight="1" x14ac:dyDescent="0.3">
      <c r="A192" s="839"/>
      <c r="B192" s="840"/>
      <c r="C192" s="753"/>
      <c r="D192" s="841"/>
      <c r="E192" s="842"/>
      <c r="F192" s="1052"/>
      <c r="G192" s="1052"/>
      <c r="H192" s="960"/>
      <c r="I192" s="843"/>
      <c r="J192" s="852"/>
      <c r="K192" s="845"/>
      <c r="L192" s="853"/>
      <c r="M192" s="847"/>
      <c r="N192" s="854"/>
      <c r="O192" s="729" t="s">
        <v>913</v>
      </c>
      <c r="P192" s="855"/>
      <c r="Q192" s="966"/>
      <c r="R192" s="966"/>
      <c r="S192" s="850"/>
      <c r="T192" s="856"/>
      <c r="U192" s="850"/>
    </row>
    <row r="193" spans="1:21" s="423" customFormat="1" ht="15.75" customHeight="1" x14ac:dyDescent="0.3">
      <c r="A193" s="857"/>
      <c r="B193" s="858"/>
      <c r="C193" s="859"/>
      <c r="D193" s="860"/>
      <c r="E193" s="861"/>
      <c r="F193" s="1055"/>
      <c r="G193" s="1055"/>
      <c r="H193" s="1056"/>
      <c r="I193" s="862"/>
      <c r="J193" s="863"/>
      <c r="K193" s="864"/>
      <c r="L193" s="865"/>
      <c r="M193" s="847"/>
      <c r="N193" s="866"/>
      <c r="O193" s="1057" t="s">
        <v>914</v>
      </c>
      <c r="P193" s="867" t="s">
        <v>49</v>
      </c>
      <c r="Q193" s="966"/>
      <c r="R193" s="966"/>
      <c r="S193" s="850"/>
      <c r="T193" s="868"/>
      <c r="U193" s="850"/>
    </row>
    <row r="194" spans="1:21" s="423" customFormat="1" ht="15.75" customHeight="1" x14ac:dyDescent="0.3">
      <c r="A194" s="869" t="s">
        <v>915</v>
      </c>
      <c r="B194" s="840" t="s">
        <v>26</v>
      </c>
      <c r="C194" s="753" t="s">
        <v>27</v>
      </c>
      <c r="D194" s="870" t="s">
        <v>916</v>
      </c>
      <c r="E194" s="842" t="s">
        <v>917</v>
      </c>
      <c r="F194" s="1058">
        <v>44536</v>
      </c>
      <c r="G194" s="1059">
        <v>45997</v>
      </c>
      <c r="H194" s="1060" t="s">
        <v>332</v>
      </c>
      <c r="I194" s="871" t="s">
        <v>28</v>
      </c>
      <c r="J194" s="872">
        <f>G194-540</f>
        <v>45457</v>
      </c>
      <c r="K194" s="873"/>
      <c r="L194" s="874">
        <v>0</v>
      </c>
      <c r="M194" s="847"/>
      <c r="N194" s="875" t="s">
        <v>29</v>
      </c>
      <c r="O194" s="898" t="s">
        <v>918</v>
      </c>
      <c r="P194" s="876" t="s">
        <v>49</v>
      </c>
      <c r="Q194" s="1061" t="s">
        <v>50</v>
      </c>
      <c r="R194" s="1061" t="s">
        <v>51</v>
      </c>
      <c r="S194" s="1061" t="s">
        <v>52</v>
      </c>
      <c r="T194" s="877" t="s">
        <v>98</v>
      </c>
      <c r="U194" s="878" t="s">
        <v>54</v>
      </c>
    </row>
    <row r="195" spans="1:21" s="423" customFormat="1" ht="15.75" customHeight="1" x14ac:dyDescent="0.3">
      <c r="A195" s="839"/>
      <c r="B195" s="840"/>
      <c r="C195" s="753"/>
      <c r="D195" s="841"/>
      <c r="E195" s="842"/>
      <c r="F195" s="1058"/>
      <c r="G195" s="1062"/>
      <c r="H195" s="967"/>
      <c r="I195" s="879"/>
      <c r="J195" s="880"/>
      <c r="K195" s="873"/>
      <c r="L195" s="874"/>
      <c r="M195" s="847"/>
      <c r="N195" s="881"/>
      <c r="O195" s="729" t="s">
        <v>919</v>
      </c>
      <c r="P195" s="855" t="s">
        <v>49</v>
      </c>
      <c r="Q195" s="1061"/>
      <c r="R195" s="1061"/>
      <c r="S195" s="1061"/>
      <c r="T195" s="882"/>
      <c r="U195" s="878"/>
    </row>
    <row r="196" spans="1:21" s="423" customFormat="1" ht="15.75" customHeight="1" x14ac:dyDescent="0.3">
      <c r="A196" s="839"/>
      <c r="B196" s="840"/>
      <c r="C196" s="753"/>
      <c r="D196" s="841"/>
      <c r="E196" s="842"/>
      <c r="F196" s="1058"/>
      <c r="G196" s="1062"/>
      <c r="H196" s="967"/>
      <c r="I196" s="879"/>
      <c r="J196" s="880"/>
      <c r="K196" s="873"/>
      <c r="L196" s="874"/>
      <c r="M196" s="847"/>
      <c r="N196" s="881"/>
      <c r="O196" s="729" t="s">
        <v>920</v>
      </c>
      <c r="P196" s="855" t="s">
        <v>49</v>
      </c>
      <c r="Q196" s="1061"/>
      <c r="R196" s="1061"/>
      <c r="S196" s="1061"/>
      <c r="T196" s="882"/>
      <c r="U196" s="878"/>
    </row>
    <row r="197" spans="1:21" s="423" customFormat="1" ht="15.75" customHeight="1" x14ac:dyDescent="0.3">
      <c r="A197" s="839"/>
      <c r="B197" s="840"/>
      <c r="C197" s="753"/>
      <c r="D197" s="841"/>
      <c r="E197" s="842"/>
      <c r="F197" s="1058"/>
      <c r="G197" s="1062"/>
      <c r="H197" s="967"/>
      <c r="I197" s="879"/>
      <c r="J197" s="880"/>
      <c r="K197" s="873"/>
      <c r="L197" s="874"/>
      <c r="M197" s="847"/>
      <c r="N197" s="881"/>
      <c r="O197" s="729" t="s">
        <v>921</v>
      </c>
      <c r="P197" s="855" t="s">
        <v>49</v>
      </c>
      <c r="Q197" s="1061"/>
      <c r="R197" s="1061"/>
      <c r="S197" s="1061"/>
      <c r="T197" s="882"/>
      <c r="U197" s="878"/>
    </row>
    <row r="198" spans="1:21" s="423" customFormat="1" ht="15.75" customHeight="1" x14ac:dyDescent="0.3">
      <c r="A198" s="839"/>
      <c r="B198" s="840"/>
      <c r="C198" s="753"/>
      <c r="D198" s="841"/>
      <c r="E198" s="842"/>
      <c r="F198" s="1058"/>
      <c r="G198" s="1062"/>
      <c r="H198" s="967"/>
      <c r="I198" s="879"/>
      <c r="J198" s="880"/>
      <c r="K198" s="873"/>
      <c r="L198" s="874"/>
      <c r="M198" s="847"/>
      <c r="N198" s="881"/>
      <c r="O198" s="974" t="s">
        <v>922</v>
      </c>
      <c r="P198" s="855"/>
      <c r="Q198" s="1061"/>
      <c r="R198" s="1061"/>
      <c r="S198" s="1061"/>
      <c r="T198" s="882"/>
      <c r="U198" s="878"/>
    </row>
    <row r="199" spans="1:21" s="423" customFormat="1" ht="15.75" customHeight="1" x14ac:dyDescent="0.3">
      <c r="A199" s="839"/>
      <c r="B199" s="840"/>
      <c r="C199" s="753"/>
      <c r="D199" s="841"/>
      <c r="E199" s="842"/>
      <c r="F199" s="1058"/>
      <c r="G199" s="1062"/>
      <c r="H199" s="967"/>
      <c r="I199" s="879"/>
      <c r="J199" s="880"/>
      <c r="K199" s="873"/>
      <c r="L199" s="874"/>
      <c r="M199" s="847"/>
      <c r="N199" s="881"/>
      <c r="O199" s="974" t="s">
        <v>923</v>
      </c>
      <c r="P199" s="855" t="s">
        <v>49</v>
      </c>
      <c r="Q199" s="1061"/>
      <c r="R199" s="1061"/>
      <c r="S199" s="1061"/>
      <c r="T199" s="882"/>
      <c r="U199" s="878"/>
    </row>
    <row r="200" spans="1:21" s="423" customFormat="1" ht="15.75" customHeight="1" x14ac:dyDescent="0.3">
      <c r="A200" s="839"/>
      <c r="B200" s="840"/>
      <c r="C200" s="753"/>
      <c r="D200" s="841"/>
      <c r="E200" s="842"/>
      <c r="F200" s="1058"/>
      <c r="G200" s="1062"/>
      <c r="H200" s="967"/>
      <c r="I200" s="879"/>
      <c r="J200" s="880"/>
      <c r="K200" s="873"/>
      <c r="L200" s="874"/>
      <c r="M200" s="847"/>
      <c r="N200" s="881"/>
      <c r="O200" s="974" t="s">
        <v>924</v>
      </c>
      <c r="P200" s="855"/>
      <c r="Q200" s="1061"/>
      <c r="R200" s="1061"/>
      <c r="S200" s="1061"/>
      <c r="T200" s="882"/>
      <c r="U200" s="878"/>
    </row>
    <row r="201" spans="1:21" s="423" customFormat="1" ht="15.75" customHeight="1" x14ac:dyDescent="0.3">
      <c r="A201" s="839"/>
      <c r="B201" s="840"/>
      <c r="C201" s="753"/>
      <c r="D201" s="841"/>
      <c r="E201" s="842"/>
      <c r="F201" s="1058"/>
      <c r="G201" s="1062"/>
      <c r="H201" s="967"/>
      <c r="I201" s="879"/>
      <c r="J201" s="880"/>
      <c r="K201" s="873"/>
      <c r="L201" s="874"/>
      <c r="M201" s="847"/>
      <c r="N201" s="881"/>
      <c r="O201" s="729" t="s">
        <v>925</v>
      </c>
      <c r="P201" s="855" t="s">
        <v>39</v>
      </c>
      <c r="Q201" s="1061"/>
      <c r="R201" s="1061"/>
      <c r="S201" s="1061"/>
      <c r="T201" s="882"/>
      <c r="U201" s="878"/>
    </row>
    <row r="202" spans="1:21" s="423" customFormat="1" ht="15.75" customHeight="1" x14ac:dyDescent="0.3">
      <c r="A202" s="839"/>
      <c r="B202" s="840"/>
      <c r="C202" s="753"/>
      <c r="D202" s="841"/>
      <c r="E202" s="842"/>
      <c r="F202" s="1058"/>
      <c r="G202" s="1062"/>
      <c r="H202" s="967"/>
      <c r="I202" s="879"/>
      <c r="J202" s="880"/>
      <c r="K202" s="873"/>
      <c r="L202" s="874"/>
      <c r="M202" s="847"/>
      <c r="N202" s="881"/>
      <c r="O202" s="974" t="s">
        <v>926</v>
      </c>
      <c r="P202" s="855" t="s">
        <v>49</v>
      </c>
      <c r="Q202" s="1061"/>
      <c r="R202" s="1061"/>
      <c r="S202" s="1061"/>
      <c r="T202" s="882"/>
      <c r="U202" s="878"/>
    </row>
    <row r="203" spans="1:21" s="423" customFormat="1" ht="15.75" customHeight="1" x14ac:dyDescent="0.3">
      <c r="A203" s="839"/>
      <c r="B203" s="840"/>
      <c r="C203" s="753"/>
      <c r="D203" s="841"/>
      <c r="E203" s="842"/>
      <c r="F203" s="1058"/>
      <c r="G203" s="1062"/>
      <c r="H203" s="967"/>
      <c r="I203" s="879"/>
      <c r="J203" s="880"/>
      <c r="K203" s="873"/>
      <c r="L203" s="874"/>
      <c r="M203" s="847"/>
      <c r="N203" s="881"/>
      <c r="O203" s="729" t="s">
        <v>927</v>
      </c>
      <c r="P203" s="855" t="s">
        <v>49</v>
      </c>
      <c r="Q203" s="1061"/>
      <c r="R203" s="1061"/>
      <c r="S203" s="1061"/>
      <c r="T203" s="882"/>
      <c r="U203" s="878"/>
    </row>
    <row r="204" spans="1:21" s="423" customFormat="1" ht="15.75" customHeight="1" x14ac:dyDescent="0.3">
      <c r="A204" s="839"/>
      <c r="B204" s="840"/>
      <c r="C204" s="753"/>
      <c r="D204" s="841"/>
      <c r="E204" s="842"/>
      <c r="F204" s="1058"/>
      <c r="G204" s="1062"/>
      <c r="H204" s="967"/>
      <c r="I204" s="879"/>
      <c r="J204" s="880"/>
      <c r="K204" s="873"/>
      <c r="L204" s="874"/>
      <c r="M204" s="847"/>
      <c r="N204" s="881"/>
      <c r="O204" s="729" t="s">
        <v>928</v>
      </c>
      <c r="P204" s="855"/>
      <c r="Q204" s="1061"/>
      <c r="R204" s="1061"/>
      <c r="S204" s="1061"/>
      <c r="T204" s="882"/>
      <c r="U204" s="878"/>
    </row>
    <row r="205" spans="1:21" s="423" customFormat="1" ht="15.75" customHeight="1" x14ac:dyDescent="0.3">
      <c r="A205" s="839"/>
      <c r="B205" s="840"/>
      <c r="C205" s="753"/>
      <c r="D205" s="841"/>
      <c r="E205" s="842"/>
      <c r="F205" s="1058"/>
      <c r="G205" s="1062"/>
      <c r="H205" s="967"/>
      <c r="I205" s="879"/>
      <c r="J205" s="880"/>
      <c r="K205" s="873"/>
      <c r="L205" s="874"/>
      <c r="M205" s="847"/>
      <c r="N205" s="881"/>
      <c r="O205" s="729" t="s">
        <v>929</v>
      </c>
      <c r="P205" s="855" t="s">
        <v>39</v>
      </c>
      <c r="Q205" s="1061"/>
      <c r="R205" s="1061"/>
      <c r="S205" s="1061"/>
      <c r="T205" s="882"/>
      <c r="U205" s="878"/>
    </row>
    <row r="206" spans="1:21" s="423" customFormat="1" ht="15.75" customHeight="1" x14ac:dyDescent="0.3">
      <c r="A206" s="839"/>
      <c r="B206" s="840"/>
      <c r="C206" s="753"/>
      <c r="D206" s="841"/>
      <c r="E206" s="842"/>
      <c r="F206" s="1058"/>
      <c r="G206" s="1062"/>
      <c r="H206" s="967"/>
      <c r="I206" s="879"/>
      <c r="J206" s="880"/>
      <c r="K206" s="873"/>
      <c r="L206" s="874"/>
      <c r="M206" s="847"/>
      <c r="N206" s="881"/>
      <c r="O206" s="720" t="s">
        <v>930</v>
      </c>
      <c r="P206" s="855"/>
      <c r="Q206" s="1061"/>
      <c r="R206" s="1061"/>
      <c r="S206" s="1061"/>
      <c r="T206" s="882"/>
      <c r="U206" s="878"/>
    </row>
    <row r="207" spans="1:21" s="423" customFormat="1" ht="15.75" customHeight="1" x14ac:dyDescent="0.3">
      <c r="A207" s="839"/>
      <c r="B207" s="840"/>
      <c r="C207" s="753"/>
      <c r="D207" s="841"/>
      <c r="E207" s="842"/>
      <c r="F207" s="1058"/>
      <c r="G207" s="1062"/>
      <c r="H207" s="967"/>
      <c r="I207" s="879"/>
      <c r="J207" s="880"/>
      <c r="K207" s="873"/>
      <c r="L207" s="874"/>
      <c r="M207" s="847"/>
      <c r="N207" s="881"/>
      <c r="O207" s="729" t="s">
        <v>931</v>
      </c>
      <c r="P207" s="855" t="s">
        <v>39</v>
      </c>
      <c r="Q207" s="1061"/>
      <c r="R207" s="1061"/>
      <c r="S207" s="1061"/>
      <c r="T207" s="882"/>
      <c r="U207" s="878"/>
    </row>
    <row r="208" spans="1:21" s="423" customFormat="1" ht="15.75" customHeight="1" x14ac:dyDescent="0.3">
      <c r="A208" s="839"/>
      <c r="B208" s="840"/>
      <c r="C208" s="753"/>
      <c r="D208" s="841"/>
      <c r="E208" s="842"/>
      <c r="F208" s="1058"/>
      <c r="G208" s="1062"/>
      <c r="H208" s="967"/>
      <c r="I208" s="879"/>
      <c r="J208" s="880"/>
      <c r="K208" s="873"/>
      <c r="L208" s="874"/>
      <c r="M208" s="847"/>
      <c r="N208" s="881"/>
      <c r="O208" s="729" t="s">
        <v>932</v>
      </c>
      <c r="P208" s="855"/>
      <c r="Q208" s="1061"/>
      <c r="R208" s="1061"/>
      <c r="S208" s="1061"/>
      <c r="T208" s="882"/>
      <c r="U208" s="878"/>
    </row>
    <row r="209" spans="1:21" s="423" customFormat="1" ht="15.75" customHeight="1" x14ac:dyDescent="0.3">
      <c r="A209" s="839"/>
      <c r="B209" s="840"/>
      <c r="C209" s="753"/>
      <c r="D209" s="841"/>
      <c r="E209" s="842"/>
      <c r="F209" s="1058"/>
      <c r="G209" s="1062"/>
      <c r="H209" s="967"/>
      <c r="I209" s="879"/>
      <c r="J209" s="880"/>
      <c r="K209" s="873"/>
      <c r="L209" s="874"/>
      <c r="M209" s="847"/>
      <c r="N209" s="881"/>
      <c r="O209" s="729" t="s">
        <v>933</v>
      </c>
      <c r="P209" s="855" t="s">
        <v>49</v>
      </c>
      <c r="Q209" s="1061"/>
      <c r="R209" s="1061"/>
      <c r="S209" s="1061"/>
      <c r="T209" s="882"/>
      <c r="U209" s="878"/>
    </row>
    <row r="210" spans="1:21" s="423" customFormat="1" ht="15.75" customHeight="1" x14ac:dyDescent="0.3">
      <c r="A210" s="857"/>
      <c r="B210" s="858"/>
      <c r="C210" s="859"/>
      <c r="D210" s="860"/>
      <c r="E210" s="842"/>
      <c r="F210" s="1058"/>
      <c r="G210" s="1063"/>
      <c r="H210" s="978"/>
      <c r="I210" s="883"/>
      <c r="J210" s="884"/>
      <c r="K210" s="873"/>
      <c r="L210" s="874"/>
      <c r="M210" s="847"/>
      <c r="N210" s="881"/>
      <c r="O210" s="1057" t="s">
        <v>934</v>
      </c>
      <c r="P210" s="867" t="s">
        <v>49</v>
      </c>
      <c r="Q210" s="1061"/>
      <c r="R210" s="1061"/>
      <c r="S210" s="1061"/>
      <c r="T210" s="885"/>
      <c r="U210" s="886"/>
    </row>
    <row r="211" spans="1:21" s="423" customFormat="1" ht="15.75" customHeight="1" x14ac:dyDescent="0.3">
      <c r="A211" s="887" t="s">
        <v>935</v>
      </c>
      <c r="B211" s="840" t="s">
        <v>26</v>
      </c>
      <c r="C211" s="753" t="s">
        <v>27</v>
      </c>
      <c r="D211" s="888" t="s">
        <v>936</v>
      </c>
      <c r="E211" s="889" t="s">
        <v>937</v>
      </c>
      <c r="F211" s="890">
        <v>45323</v>
      </c>
      <c r="G211" s="891">
        <v>46783</v>
      </c>
      <c r="H211" s="892" t="s">
        <v>332</v>
      </c>
      <c r="I211" s="893" t="s">
        <v>28</v>
      </c>
      <c r="J211" s="891">
        <f>G211-540</f>
        <v>46243</v>
      </c>
      <c r="K211" s="894"/>
      <c r="L211" s="895">
        <v>0</v>
      </c>
      <c r="M211" s="896">
        <v>0</v>
      </c>
      <c r="N211" s="897" t="s">
        <v>29</v>
      </c>
      <c r="O211" s="898" t="s">
        <v>938</v>
      </c>
      <c r="P211" s="899" t="s">
        <v>114</v>
      </c>
      <c r="Q211" s="900" t="s">
        <v>95</v>
      </c>
      <c r="R211" s="901" t="s">
        <v>939</v>
      </c>
      <c r="S211" s="901" t="s">
        <v>87</v>
      </c>
      <c r="T211" s="902" t="s">
        <v>940</v>
      </c>
      <c r="U211" s="902" t="s">
        <v>54</v>
      </c>
    </row>
    <row r="212" spans="1:21" s="423" customFormat="1" ht="15.75" customHeight="1" x14ac:dyDescent="0.3">
      <c r="A212" s="903"/>
      <c r="B212" s="904"/>
      <c r="C212" s="905"/>
      <c r="D212" s="906"/>
      <c r="E212" s="907"/>
      <c r="F212" s="908"/>
      <c r="G212" s="880"/>
      <c r="H212" s="879"/>
      <c r="I212" s="909"/>
      <c r="J212" s="880"/>
      <c r="K212" s="873"/>
      <c r="L212" s="910"/>
      <c r="M212" s="911"/>
      <c r="N212" s="912"/>
      <c r="O212" s="729" t="s">
        <v>941</v>
      </c>
      <c r="P212" s="724" t="s">
        <v>49</v>
      </c>
      <c r="Q212" s="878"/>
      <c r="R212" s="913"/>
      <c r="S212" s="913"/>
      <c r="T212" s="914"/>
      <c r="U212" s="914"/>
    </row>
    <row r="213" spans="1:21" s="423" customFormat="1" ht="15.75" customHeight="1" x14ac:dyDescent="0.3">
      <c r="A213" s="903"/>
      <c r="B213" s="904"/>
      <c r="C213" s="905"/>
      <c r="D213" s="906"/>
      <c r="E213" s="907"/>
      <c r="F213" s="908"/>
      <c r="G213" s="880"/>
      <c r="H213" s="879"/>
      <c r="I213" s="909"/>
      <c r="J213" s="880"/>
      <c r="K213" s="873"/>
      <c r="L213" s="910"/>
      <c r="M213" s="911"/>
      <c r="N213" s="912"/>
      <c r="O213" s="729" t="s">
        <v>942</v>
      </c>
      <c r="P213" s="915" t="s">
        <v>39</v>
      </c>
      <c r="Q213" s="878"/>
      <c r="R213" s="913"/>
      <c r="S213" s="913"/>
      <c r="T213" s="914"/>
      <c r="U213" s="914"/>
    </row>
    <row r="214" spans="1:21" s="423" customFormat="1" ht="15.75" customHeight="1" x14ac:dyDescent="0.3">
      <c r="A214" s="903"/>
      <c r="B214" s="904"/>
      <c r="C214" s="905"/>
      <c r="D214" s="906"/>
      <c r="E214" s="907"/>
      <c r="F214" s="908"/>
      <c r="G214" s="880"/>
      <c r="H214" s="879"/>
      <c r="I214" s="909"/>
      <c r="J214" s="880"/>
      <c r="K214" s="873"/>
      <c r="L214" s="910"/>
      <c r="M214" s="911"/>
      <c r="N214" s="912"/>
      <c r="O214" s="729" t="s">
        <v>943</v>
      </c>
      <c r="P214" s="724" t="s">
        <v>49</v>
      </c>
      <c r="Q214" s="878"/>
      <c r="R214" s="913"/>
      <c r="S214" s="913"/>
      <c r="T214" s="914"/>
      <c r="U214" s="914"/>
    </row>
    <row r="215" spans="1:21" s="423" customFormat="1" ht="15.75" customHeight="1" x14ac:dyDescent="0.3">
      <c r="A215" s="916"/>
      <c r="B215" s="917"/>
      <c r="C215" s="918"/>
      <c r="D215" s="919"/>
      <c r="E215" s="920"/>
      <c r="F215" s="921"/>
      <c r="G215" s="922"/>
      <c r="H215" s="923"/>
      <c r="I215" s="924"/>
      <c r="J215" s="922"/>
      <c r="K215" s="925"/>
      <c r="L215" s="926"/>
      <c r="M215" s="927"/>
      <c r="N215" s="928"/>
      <c r="O215" s="787" t="s">
        <v>944</v>
      </c>
      <c r="P215" s="929" t="s">
        <v>49</v>
      </c>
      <c r="Q215" s="930"/>
      <c r="R215" s="931"/>
      <c r="S215" s="931"/>
      <c r="T215" s="932"/>
      <c r="U215" s="932"/>
    </row>
    <row r="216" spans="1:21" s="423" customFormat="1" ht="15.75" customHeight="1" x14ac:dyDescent="0.3">
      <c r="A216" s="869" t="s">
        <v>945</v>
      </c>
      <c r="B216" s="840" t="s">
        <v>26</v>
      </c>
      <c r="C216" s="753" t="s">
        <v>27</v>
      </c>
      <c r="D216" s="933" t="s">
        <v>946</v>
      </c>
      <c r="E216" s="906"/>
      <c r="F216" s="1064">
        <v>44201</v>
      </c>
      <c r="G216" s="872">
        <v>45662</v>
      </c>
      <c r="H216" s="871" t="s">
        <v>332</v>
      </c>
      <c r="I216" s="934" t="s">
        <v>28</v>
      </c>
      <c r="J216" s="935">
        <f>G216-540</f>
        <v>45122</v>
      </c>
      <c r="K216" s="936"/>
      <c r="L216" s="937">
        <v>0</v>
      </c>
      <c r="M216" s="937">
        <v>0</v>
      </c>
      <c r="N216" s="881" t="s">
        <v>29</v>
      </c>
      <c r="O216" s="729" t="s">
        <v>947</v>
      </c>
      <c r="P216" s="938" t="s">
        <v>114</v>
      </c>
      <c r="Q216" s="955" t="s">
        <v>948</v>
      </c>
      <c r="R216" s="875" t="s">
        <v>87</v>
      </c>
      <c r="S216" s="879" t="s">
        <v>87</v>
      </c>
      <c r="T216" s="939" t="s">
        <v>577</v>
      </c>
      <c r="U216" s="909" t="s">
        <v>54</v>
      </c>
    </row>
    <row r="217" spans="1:21" s="423" customFormat="1" ht="15.75" customHeight="1" x14ac:dyDescent="0.3">
      <c r="A217" s="839"/>
      <c r="B217" s="904"/>
      <c r="C217" s="905"/>
      <c r="D217" s="878"/>
      <c r="E217" s="906"/>
      <c r="F217" s="1065"/>
      <c r="G217" s="880"/>
      <c r="H217" s="879"/>
      <c r="I217" s="909"/>
      <c r="J217" s="940"/>
      <c r="K217" s="941"/>
      <c r="L217" s="942"/>
      <c r="M217" s="942"/>
      <c r="N217" s="881"/>
      <c r="O217" s="729" t="s">
        <v>949</v>
      </c>
      <c r="P217" s="843"/>
      <c r="Q217" s="960"/>
      <c r="R217" s="881"/>
      <c r="S217" s="879"/>
      <c r="T217" s="939"/>
      <c r="U217" s="909"/>
    </row>
    <row r="218" spans="1:21" s="423" customFormat="1" ht="15.75" customHeight="1" x14ac:dyDescent="0.3">
      <c r="A218" s="839"/>
      <c r="B218" s="904"/>
      <c r="C218" s="905"/>
      <c r="D218" s="878"/>
      <c r="E218" s="906"/>
      <c r="F218" s="1065"/>
      <c r="G218" s="880"/>
      <c r="H218" s="879"/>
      <c r="I218" s="909"/>
      <c r="J218" s="940"/>
      <c r="K218" s="941"/>
      <c r="L218" s="942"/>
      <c r="M218" s="942"/>
      <c r="N218" s="881"/>
      <c r="O218" s="729" t="s">
        <v>950</v>
      </c>
      <c r="P218" s="843"/>
      <c r="Q218" s="960"/>
      <c r="R218" s="881"/>
      <c r="S218" s="879"/>
      <c r="T218" s="939"/>
      <c r="U218" s="909"/>
    </row>
    <row r="219" spans="1:21" s="423" customFormat="1" ht="15.75" customHeight="1" x14ac:dyDescent="0.3">
      <c r="A219" s="839"/>
      <c r="B219" s="904"/>
      <c r="C219" s="905"/>
      <c r="D219" s="878"/>
      <c r="E219" s="906"/>
      <c r="F219" s="1065"/>
      <c r="G219" s="880"/>
      <c r="H219" s="879"/>
      <c r="I219" s="909"/>
      <c r="J219" s="940"/>
      <c r="K219" s="941"/>
      <c r="L219" s="942"/>
      <c r="M219" s="942"/>
      <c r="N219" s="881"/>
      <c r="O219" s="729" t="s">
        <v>951</v>
      </c>
      <c r="P219" s="843"/>
      <c r="Q219" s="960"/>
      <c r="R219" s="881"/>
      <c r="S219" s="879"/>
      <c r="T219" s="939"/>
      <c r="U219" s="909"/>
    </row>
    <row r="220" spans="1:21" s="423" customFormat="1" ht="15.75" customHeight="1" x14ac:dyDescent="0.3">
      <c r="A220" s="839"/>
      <c r="B220" s="904"/>
      <c r="C220" s="905"/>
      <c r="D220" s="878"/>
      <c r="E220" s="906"/>
      <c r="F220" s="1065"/>
      <c r="G220" s="880"/>
      <c r="H220" s="879"/>
      <c r="I220" s="909"/>
      <c r="J220" s="940"/>
      <c r="K220" s="941"/>
      <c r="L220" s="942"/>
      <c r="M220" s="942"/>
      <c r="N220" s="881"/>
      <c r="O220" s="729" t="s">
        <v>952</v>
      </c>
      <c r="P220" s="843"/>
      <c r="Q220" s="960"/>
      <c r="R220" s="881"/>
      <c r="S220" s="879"/>
      <c r="T220" s="939"/>
      <c r="U220" s="909"/>
    </row>
    <row r="221" spans="1:21" s="423" customFormat="1" ht="15.75" customHeight="1" x14ac:dyDescent="0.3">
      <c r="A221" s="839"/>
      <c r="B221" s="904"/>
      <c r="C221" s="905"/>
      <c r="D221" s="878"/>
      <c r="E221" s="906"/>
      <c r="F221" s="1065"/>
      <c r="G221" s="880"/>
      <c r="H221" s="879"/>
      <c r="I221" s="909"/>
      <c r="J221" s="940"/>
      <c r="K221" s="941"/>
      <c r="L221" s="942"/>
      <c r="M221" s="942"/>
      <c r="N221" s="881"/>
      <c r="O221" s="729" t="s">
        <v>953</v>
      </c>
      <c r="P221" s="843"/>
      <c r="Q221" s="960"/>
      <c r="R221" s="881"/>
      <c r="S221" s="879"/>
      <c r="T221" s="939"/>
      <c r="U221" s="909"/>
    </row>
    <row r="222" spans="1:21" s="423" customFormat="1" ht="15.75" customHeight="1" x14ac:dyDescent="0.3">
      <c r="A222" s="839"/>
      <c r="B222" s="904"/>
      <c r="C222" s="905"/>
      <c r="D222" s="878"/>
      <c r="E222" s="906"/>
      <c r="F222" s="1065"/>
      <c r="G222" s="880"/>
      <c r="H222" s="879"/>
      <c r="I222" s="909"/>
      <c r="J222" s="940"/>
      <c r="K222" s="941"/>
      <c r="L222" s="942"/>
      <c r="M222" s="942"/>
      <c r="N222" s="881"/>
      <c r="O222" s="729" t="s">
        <v>954</v>
      </c>
      <c r="P222" s="843"/>
      <c r="Q222" s="960"/>
      <c r="R222" s="881"/>
      <c r="S222" s="879"/>
      <c r="T222" s="939"/>
      <c r="U222" s="909"/>
    </row>
    <row r="223" spans="1:21" s="423" customFormat="1" ht="15.75" customHeight="1" x14ac:dyDescent="0.3">
      <c r="A223" s="839"/>
      <c r="B223" s="904"/>
      <c r="C223" s="905"/>
      <c r="D223" s="878"/>
      <c r="E223" s="906"/>
      <c r="F223" s="1065"/>
      <c r="G223" s="880"/>
      <c r="H223" s="879"/>
      <c r="I223" s="909"/>
      <c r="J223" s="940"/>
      <c r="K223" s="941"/>
      <c r="L223" s="942"/>
      <c r="M223" s="942"/>
      <c r="N223" s="881"/>
      <c r="O223" s="729" t="s">
        <v>955</v>
      </c>
      <c r="P223" s="843"/>
      <c r="Q223" s="960"/>
      <c r="R223" s="881"/>
      <c r="S223" s="879"/>
      <c r="T223" s="939"/>
      <c r="U223" s="909"/>
    </row>
    <row r="224" spans="1:21" s="423" customFormat="1" ht="15.75" customHeight="1" x14ac:dyDescent="0.3">
      <c r="A224" s="839"/>
      <c r="B224" s="904"/>
      <c r="C224" s="905"/>
      <c r="D224" s="878"/>
      <c r="E224" s="906"/>
      <c r="F224" s="1065"/>
      <c r="G224" s="880"/>
      <c r="H224" s="879"/>
      <c r="I224" s="909"/>
      <c r="J224" s="940"/>
      <c r="K224" s="941"/>
      <c r="L224" s="942"/>
      <c r="M224" s="942"/>
      <c r="N224" s="881"/>
      <c r="O224" s="729" t="s">
        <v>956</v>
      </c>
      <c r="P224" s="843"/>
      <c r="Q224" s="960"/>
      <c r="R224" s="881"/>
      <c r="S224" s="879"/>
      <c r="T224" s="939"/>
      <c r="U224" s="909"/>
    </row>
    <row r="225" spans="1:21" s="423" customFormat="1" ht="15.75" customHeight="1" x14ac:dyDescent="0.3">
      <c r="A225" s="839"/>
      <c r="B225" s="904"/>
      <c r="C225" s="905"/>
      <c r="D225" s="878"/>
      <c r="E225" s="906"/>
      <c r="F225" s="1065"/>
      <c r="G225" s="880"/>
      <c r="H225" s="879"/>
      <c r="I225" s="909"/>
      <c r="J225" s="940"/>
      <c r="K225" s="941"/>
      <c r="L225" s="942"/>
      <c r="M225" s="942"/>
      <c r="N225" s="881"/>
      <c r="O225" s="729" t="s">
        <v>957</v>
      </c>
      <c r="P225" s="843"/>
      <c r="Q225" s="960"/>
      <c r="R225" s="881"/>
      <c r="S225" s="879"/>
      <c r="T225" s="939"/>
      <c r="U225" s="909"/>
    </row>
    <row r="226" spans="1:21" s="423" customFormat="1" ht="15.75" customHeight="1" x14ac:dyDescent="0.3">
      <c r="A226" s="839"/>
      <c r="B226" s="904"/>
      <c r="C226" s="905"/>
      <c r="D226" s="878"/>
      <c r="E226" s="906"/>
      <c r="F226" s="1065"/>
      <c r="G226" s="880"/>
      <c r="H226" s="879"/>
      <c r="I226" s="909"/>
      <c r="J226" s="940"/>
      <c r="K226" s="941"/>
      <c r="L226" s="942"/>
      <c r="M226" s="942"/>
      <c r="N226" s="881"/>
      <c r="O226" s="729" t="s">
        <v>958</v>
      </c>
      <c r="P226" s="843"/>
      <c r="Q226" s="960"/>
      <c r="R226" s="881"/>
      <c r="S226" s="879"/>
      <c r="T226" s="939"/>
      <c r="U226" s="909"/>
    </row>
    <row r="227" spans="1:21" s="423" customFormat="1" ht="15.75" customHeight="1" x14ac:dyDescent="0.3">
      <c r="A227" s="839"/>
      <c r="B227" s="904"/>
      <c r="C227" s="905"/>
      <c r="D227" s="878"/>
      <c r="E227" s="906"/>
      <c r="F227" s="1065"/>
      <c r="G227" s="880"/>
      <c r="H227" s="879"/>
      <c r="I227" s="909"/>
      <c r="J227" s="940"/>
      <c r="K227" s="941"/>
      <c r="L227" s="942"/>
      <c r="M227" s="942"/>
      <c r="N227" s="881"/>
      <c r="O227" s="729" t="s">
        <v>959</v>
      </c>
      <c r="P227" s="843"/>
      <c r="Q227" s="960"/>
      <c r="R227" s="881"/>
      <c r="S227" s="879"/>
      <c r="T227" s="939"/>
      <c r="U227" s="909"/>
    </row>
    <row r="228" spans="1:21" s="423" customFormat="1" ht="15.75" customHeight="1" x14ac:dyDescent="0.3">
      <c r="A228" s="839"/>
      <c r="B228" s="904"/>
      <c r="C228" s="905"/>
      <c r="D228" s="878"/>
      <c r="E228" s="906"/>
      <c r="F228" s="1065"/>
      <c r="G228" s="880"/>
      <c r="H228" s="879"/>
      <c r="I228" s="909"/>
      <c r="J228" s="940"/>
      <c r="K228" s="941"/>
      <c r="L228" s="942"/>
      <c r="M228" s="942"/>
      <c r="N228" s="881"/>
      <c r="O228" s="729" t="s">
        <v>960</v>
      </c>
      <c r="P228" s="843"/>
      <c r="Q228" s="960"/>
      <c r="R228" s="881"/>
      <c r="S228" s="879"/>
      <c r="T228" s="939"/>
      <c r="U228" s="909"/>
    </row>
    <row r="229" spans="1:21" s="423" customFormat="1" ht="15.75" customHeight="1" x14ac:dyDescent="0.3">
      <c r="A229" s="839"/>
      <c r="B229" s="904"/>
      <c r="C229" s="905"/>
      <c r="D229" s="878"/>
      <c r="E229" s="906"/>
      <c r="F229" s="1065"/>
      <c r="G229" s="880"/>
      <c r="H229" s="879"/>
      <c r="I229" s="909"/>
      <c r="J229" s="940"/>
      <c r="K229" s="941"/>
      <c r="L229" s="942"/>
      <c r="M229" s="942"/>
      <c r="N229" s="881"/>
      <c r="O229" s="729" t="s">
        <v>961</v>
      </c>
      <c r="P229" s="843"/>
      <c r="Q229" s="960"/>
      <c r="R229" s="881"/>
      <c r="S229" s="879"/>
      <c r="T229" s="939"/>
      <c r="U229" s="909"/>
    </row>
    <row r="230" spans="1:21" s="423" customFormat="1" ht="15.75" customHeight="1" x14ac:dyDescent="0.3">
      <c r="A230" s="839"/>
      <c r="B230" s="904"/>
      <c r="C230" s="905"/>
      <c r="D230" s="878"/>
      <c r="E230" s="906"/>
      <c r="F230" s="1065"/>
      <c r="G230" s="880"/>
      <c r="H230" s="879"/>
      <c r="I230" s="909"/>
      <c r="J230" s="940"/>
      <c r="K230" s="941"/>
      <c r="L230" s="942"/>
      <c r="M230" s="942"/>
      <c r="N230" s="881"/>
      <c r="O230" s="729" t="s">
        <v>962</v>
      </c>
      <c r="P230" s="843"/>
      <c r="Q230" s="960"/>
      <c r="R230" s="881"/>
      <c r="S230" s="879"/>
      <c r="T230" s="939"/>
      <c r="U230" s="909"/>
    </row>
    <row r="231" spans="1:21" s="423" customFormat="1" ht="15.75" customHeight="1" x14ac:dyDescent="0.3">
      <c r="A231" s="839"/>
      <c r="B231" s="904"/>
      <c r="C231" s="905"/>
      <c r="D231" s="878"/>
      <c r="E231" s="906"/>
      <c r="F231" s="1065"/>
      <c r="G231" s="880"/>
      <c r="H231" s="879"/>
      <c r="I231" s="909"/>
      <c r="J231" s="940"/>
      <c r="K231" s="941"/>
      <c r="L231" s="942"/>
      <c r="M231" s="942"/>
      <c r="N231" s="881"/>
      <c r="O231" s="729" t="s">
        <v>963</v>
      </c>
      <c r="P231" s="843"/>
      <c r="Q231" s="960"/>
      <c r="R231" s="881"/>
      <c r="S231" s="879"/>
      <c r="T231" s="939"/>
      <c r="U231" s="909"/>
    </row>
    <row r="232" spans="1:21" s="423" customFormat="1" ht="15.75" customHeight="1" x14ac:dyDescent="0.3">
      <c r="A232" s="839"/>
      <c r="B232" s="904"/>
      <c r="C232" s="905"/>
      <c r="D232" s="878"/>
      <c r="E232" s="906"/>
      <c r="F232" s="1065"/>
      <c r="G232" s="880"/>
      <c r="H232" s="879"/>
      <c r="I232" s="909"/>
      <c r="J232" s="940"/>
      <c r="K232" s="941"/>
      <c r="L232" s="942"/>
      <c r="M232" s="942"/>
      <c r="N232" s="881"/>
      <c r="O232" s="729" t="s">
        <v>964</v>
      </c>
      <c r="P232" s="843"/>
      <c r="Q232" s="960"/>
      <c r="R232" s="881"/>
      <c r="S232" s="879"/>
      <c r="T232" s="939"/>
      <c r="U232" s="909"/>
    </row>
    <row r="233" spans="1:21" s="423" customFormat="1" ht="15.75" customHeight="1" x14ac:dyDescent="0.3">
      <c r="A233" s="839"/>
      <c r="B233" s="840"/>
      <c r="C233" s="753"/>
      <c r="D233" s="878"/>
      <c r="E233" s="906"/>
      <c r="F233" s="1066"/>
      <c r="G233" s="884"/>
      <c r="H233" s="883"/>
      <c r="I233" s="943"/>
      <c r="J233" s="944"/>
      <c r="K233" s="945"/>
      <c r="L233" s="946"/>
      <c r="M233" s="946"/>
      <c r="N233" s="881"/>
      <c r="O233" s="720" t="s">
        <v>965</v>
      </c>
      <c r="P233" s="947"/>
      <c r="Q233" s="965"/>
      <c r="R233" s="948"/>
      <c r="S233" s="879"/>
      <c r="T233" s="939"/>
      <c r="U233" s="909"/>
    </row>
    <row r="234" spans="1:21" s="423" customFormat="1" ht="15.75" customHeight="1" x14ac:dyDescent="0.3">
      <c r="A234" s="949" t="s">
        <v>966</v>
      </c>
      <c r="B234" s="840" t="s">
        <v>26</v>
      </c>
      <c r="C234" s="753" t="s">
        <v>27</v>
      </c>
      <c r="D234" s="950" t="s">
        <v>967</v>
      </c>
      <c r="E234" s="951"/>
      <c r="F234" s="968">
        <v>44414</v>
      </c>
      <c r="G234" s="968">
        <v>45874</v>
      </c>
      <c r="H234" s="892" t="s">
        <v>332</v>
      </c>
      <c r="I234" s="892" t="s">
        <v>28</v>
      </c>
      <c r="J234" s="968">
        <f>G234-540</f>
        <v>45334</v>
      </c>
      <c r="K234" s="968"/>
      <c r="L234" s="952">
        <v>0</v>
      </c>
      <c r="M234" s="952">
        <v>0</v>
      </c>
      <c r="N234" s="953" t="s">
        <v>47</v>
      </c>
      <c r="O234" s="752" t="s">
        <v>968</v>
      </c>
      <c r="P234" s="954" t="s">
        <v>39</v>
      </c>
      <c r="Q234" s="955" t="s">
        <v>969</v>
      </c>
      <c r="R234" s="875" t="s">
        <v>636</v>
      </c>
      <c r="S234" s="879" t="s">
        <v>130</v>
      </c>
      <c r="T234" s="850" t="s">
        <v>577</v>
      </c>
      <c r="U234" s="879" t="s">
        <v>54</v>
      </c>
    </row>
    <row r="235" spans="1:21" s="423" customFormat="1" ht="15.75" customHeight="1" x14ac:dyDescent="0.3">
      <c r="A235" s="956"/>
      <c r="B235" s="840"/>
      <c r="C235" s="752"/>
      <c r="D235" s="957"/>
      <c r="E235" s="958"/>
      <c r="F235" s="940"/>
      <c r="G235" s="940"/>
      <c r="H235" s="879"/>
      <c r="I235" s="879"/>
      <c r="J235" s="940"/>
      <c r="K235" s="940"/>
      <c r="L235" s="942"/>
      <c r="M235" s="942"/>
      <c r="N235" s="959"/>
      <c r="O235" s="752" t="s">
        <v>970</v>
      </c>
      <c r="P235" s="843"/>
      <c r="Q235" s="960"/>
      <c r="R235" s="881"/>
      <c r="S235" s="879"/>
      <c r="T235" s="850"/>
      <c r="U235" s="879"/>
    </row>
    <row r="236" spans="1:21" s="423" customFormat="1" ht="15.75" customHeight="1" x14ac:dyDescent="0.3">
      <c r="A236" s="961"/>
      <c r="B236" s="840"/>
      <c r="C236" s="752"/>
      <c r="D236" s="957"/>
      <c r="E236" s="958"/>
      <c r="F236" s="944"/>
      <c r="G236" s="944"/>
      <c r="H236" s="883"/>
      <c r="I236" s="883"/>
      <c r="J236" s="944"/>
      <c r="K236" s="944"/>
      <c r="L236" s="946"/>
      <c r="M236" s="962"/>
      <c r="N236" s="963"/>
      <c r="O236" s="964" t="s">
        <v>971</v>
      </c>
      <c r="P236" s="947"/>
      <c r="Q236" s="965"/>
      <c r="R236" s="948"/>
      <c r="S236" s="879"/>
      <c r="T236" s="850"/>
      <c r="U236" s="879"/>
    </row>
    <row r="237" spans="1:21" s="423" customFormat="1" ht="36" customHeight="1" x14ac:dyDescent="0.3">
      <c r="A237" s="850" t="s">
        <v>972</v>
      </c>
      <c r="B237" s="840" t="s">
        <v>26</v>
      </c>
      <c r="C237" s="753" t="s">
        <v>27</v>
      </c>
      <c r="D237" s="966" t="s">
        <v>973</v>
      </c>
      <c r="E237" s="967"/>
      <c r="F237" s="1067">
        <v>44523</v>
      </c>
      <c r="G237" s="1068">
        <v>45984</v>
      </c>
      <c r="H237" s="1069" t="s">
        <v>332</v>
      </c>
      <c r="I237" s="892" t="s">
        <v>28</v>
      </c>
      <c r="J237" s="968">
        <f>G237-540</f>
        <v>45444</v>
      </c>
      <c r="K237" s="968"/>
      <c r="L237" s="969">
        <v>0</v>
      </c>
      <c r="M237" s="970">
        <v>0</v>
      </c>
      <c r="N237" s="881"/>
      <c r="O237" s="971" t="s">
        <v>974</v>
      </c>
      <c r="P237" s="954" t="s">
        <v>39</v>
      </c>
      <c r="Q237" s="955" t="s">
        <v>40</v>
      </c>
      <c r="R237" s="954" t="s">
        <v>75</v>
      </c>
      <c r="S237" s="960" t="s">
        <v>975</v>
      </c>
      <c r="T237" s="913" t="s">
        <v>577</v>
      </c>
      <c r="U237" s="843" t="s">
        <v>54</v>
      </c>
    </row>
    <row r="238" spans="1:21" s="423" customFormat="1" ht="15.75" customHeight="1" x14ac:dyDescent="0.3">
      <c r="A238" s="850"/>
      <c r="B238" s="723"/>
      <c r="C238" s="722"/>
      <c r="D238" s="966"/>
      <c r="E238" s="967"/>
      <c r="F238" s="1067"/>
      <c r="G238" s="1070"/>
      <c r="H238" s="967"/>
      <c r="I238" s="879"/>
      <c r="J238" s="940"/>
      <c r="K238" s="940"/>
      <c r="L238" s="972"/>
      <c r="M238" s="973"/>
      <c r="N238" s="881"/>
      <c r="O238" s="974" t="s">
        <v>976</v>
      </c>
      <c r="P238" s="843"/>
      <c r="Q238" s="960"/>
      <c r="R238" s="843"/>
      <c r="S238" s="960"/>
      <c r="T238" s="913"/>
      <c r="U238" s="843"/>
    </row>
    <row r="239" spans="1:21" s="423" customFormat="1" ht="15.75" customHeight="1" x14ac:dyDescent="0.3">
      <c r="A239" s="850"/>
      <c r="B239" s="723"/>
      <c r="C239" s="722"/>
      <c r="D239" s="966"/>
      <c r="E239" s="967"/>
      <c r="F239" s="1067"/>
      <c r="G239" s="1070"/>
      <c r="H239" s="967"/>
      <c r="I239" s="879"/>
      <c r="J239" s="940"/>
      <c r="K239" s="940"/>
      <c r="L239" s="972"/>
      <c r="M239" s="973"/>
      <c r="N239" s="881"/>
      <c r="O239" s="974" t="s">
        <v>977</v>
      </c>
      <c r="P239" s="843"/>
      <c r="Q239" s="960"/>
      <c r="R239" s="843"/>
      <c r="S239" s="960"/>
      <c r="T239" s="913"/>
      <c r="U239" s="843"/>
    </row>
    <row r="240" spans="1:21" s="423" customFormat="1" ht="15.75" customHeight="1" x14ac:dyDescent="0.3">
      <c r="A240" s="850"/>
      <c r="B240" s="723"/>
      <c r="C240" s="722"/>
      <c r="D240" s="966"/>
      <c r="E240" s="967"/>
      <c r="F240" s="1067"/>
      <c r="G240" s="1070"/>
      <c r="H240" s="967"/>
      <c r="I240" s="879"/>
      <c r="J240" s="940"/>
      <c r="K240" s="940"/>
      <c r="L240" s="972"/>
      <c r="M240" s="973"/>
      <c r="N240" s="881"/>
      <c r="O240" s="974" t="s">
        <v>978</v>
      </c>
      <c r="P240" s="843"/>
      <c r="Q240" s="960"/>
      <c r="R240" s="843"/>
      <c r="S240" s="960"/>
      <c r="T240" s="913"/>
      <c r="U240" s="843"/>
    </row>
    <row r="241" spans="1:21" s="423" customFormat="1" ht="15.75" customHeight="1" x14ac:dyDescent="0.3">
      <c r="A241" s="850"/>
      <c r="B241" s="723"/>
      <c r="C241" s="722"/>
      <c r="D241" s="966"/>
      <c r="E241" s="967"/>
      <c r="F241" s="1067"/>
      <c r="G241" s="1070"/>
      <c r="H241" s="967"/>
      <c r="I241" s="879"/>
      <c r="J241" s="940"/>
      <c r="K241" s="940"/>
      <c r="L241" s="972"/>
      <c r="M241" s="973"/>
      <c r="N241" s="881"/>
      <c r="O241" s="974" t="s">
        <v>979</v>
      </c>
      <c r="P241" s="843"/>
      <c r="Q241" s="960"/>
      <c r="R241" s="843"/>
      <c r="S241" s="960"/>
      <c r="T241" s="913"/>
      <c r="U241" s="843"/>
    </row>
    <row r="242" spans="1:21" s="423" customFormat="1" ht="15.75" customHeight="1" x14ac:dyDescent="0.3">
      <c r="A242" s="850"/>
      <c r="B242" s="723"/>
      <c r="C242" s="722"/>
      <c r="D242" s="966"/>
      <c r="E242" s="967"/>
      <c r="F242" s="1067"/>
      <c r="G242" s="1070"/>
      <c r="H242" s="967"/>
      <c r="I242" s="879"/>
      <c r="J242" s="940"/>
      <c r="K242" s="940"/>
      <c r="L242" s="972"/>
      <c r="M242" s="973"/>
      <c r="N242" s="881"/>
      <c r="O242" s="974" t="s">
        <v>980</v>
      </c>
      <c r="P242" s="843"/>
      <c r="Q242" s="960"/>
      <c r="R242" s="843"/>
      <c r="S242" s="960"/>
      <c r="T242" s="913"/>
      <c r="U242" s="843"/>
    </row>
    <row r="243" spans="1:21" s="423" customFormat="1" ht="15.75" customHeight="1" x14ac:dyDescent="0.3">
      <c r="A243" s="850"/>
      <c r="B243" s="723"/>
      <c r="C243" s="722"/>
      <c r="D243" s="966"/>
      <c r="E243" s="967"/>
      <c r="F243" s="1067"/>
      <c r="G243" s="1070"/>
      <c r="H243" s="967"/>
      <c r="I243" s="879"/>
      <c r="J243" s="940"/>
      <c r="K243" s="940"/>
      <c r="L243" s="972"/>
      <c r="M243" s="973"/>
      <c r="N243" s="881"/>
      <c r="O243" s="974" t="s">
        <v>981</v>
      </c>
      <c r="P243" s="843"/>
      <c r="Q243" s="960"/>
      <c r="R243" s="843"/>
      <c r="S243" s="960"/>
      <c r="T243" s="913"/>
      <c r="U243" s="843"/>
    </row>
    <row r="244" spans="1:21" s="423" customFormat="1" ht="15.75" customHeight="1" x14ac:dyDescent="0.3">
      <c r="A244" s="975"/>
      <c r="B244" s="976"/>
      <c r="C244" s="746"/>
      <c r="D244" s="977"/>
      <c r="E244" s="978"/>
      <c r="F244" s="1071"/>
      <c r="G244" s="1072"/>
      <c r="H244" s="978"/>
      <c r="I244" s="883"/>
      <c r="J244" s="944"/>
      <c r="K244" s="944"/>
      <c r="L244" s="979"/>
      <c r="M244" s="980"/>
      <c r="N244" s="881"/>
      <c r="O244" s="974" t="s">
        <v>982</v>
      </c>
      <c r="P244" s="843"/>
      <c r="Q244" s="960"/>
      <c r="R244" s="843"/>
      <c r="S244" s="960"/>
      <c r="T244" s="913"/>
      <c r="U244" s="843"/>
    </row>
    <row r="245" spans="1:21" s="423" customFormat="1" ht="15.75" customHeight="1" x14ac:dyDescent="0.3">
      <c r="A245" s="723" t="s">
        <v>983</v>
      </c>
      <c r="B245" s="723" t="s">
        <v>26</v>
      </c>
      <c r="C245" s="722" t="s">
        <v>27</v>
      </c>
      <c r="D245" s="722" t="s">
        <v>527</v>
      </c>
      <c r="E245" s="722"/>
      <c r="F245" s="789">
        <v>45006</v>
      </c>
      <c r="G245" s="789">
        <v>46466</v>
      </c>
      <c r="H245" s="723" t="s">
        <v>332</v>
      </c>
      <c r="I245" s="981" t="s">
        <v>28</v>
      </c>
      <c r="J245" s="982">
        <f>G245-540</f>
        <v>45926</v>
      </c>
      <c r="K245" s="983"/>
      <c r="L245" s="816">
        <v>0</v>
      </c>
      <c r="M245" s="984">
        <v>0</v>
      </c>
      <c r="N245" s="774"/>
      <c r="O245" s="723" t="s">
        <v>984</v>
      </c>
      <c r="P245" s="723" t="s">
        <v>39</v>
      </c>
      <c r="Q245" s="776" t="s">
        <v>50</v>
      </c>
      <c r="R245" s="775" t="s">
        <v>51</v>
      </c>
      <c r="S245" s="823" t="s">
        <v>985</v>
      </c>
      <c r="T245" s="775" t="s">
        <v>577</v>
      </c>
      <c r="U245" s="774" t="s">
        <v>54</v>
      </c>
    </row>
    <row r="246" spans="1:21" s="423" customFormat="1" ht="15.75" customHeight="1" x14ac:dyDescent="0.3">
      <c r="A246" s="658" t="s">
        <v>986</v>
      </c>
      <c r="B246" s="541" t="s">
        <v>26</v>
      </c>
      <c r="C246" s="501" t="s">
        <v>27</v>
      </c>
      <c r="D246" s="659" t="s">
        <v>987</v>
      </c>
      <c r="E246" s="501"/>
      <c r="F246" s="660">
        <v>44819</v>
      </c>
      <c r="G246" s="660">
        <v>46279</v>
      </c>
      <c r="H246" s="662" t="s">
        <v>332</v>
      </c>
      <c r="I246" s="628" t="s">
        <v>28</v>
      </c>
      <c r="J246" s="664">
        <f>G246-540</f>
        <v>45739</v>
      </c>
      <c r="K246" s="655"/>
      <c r="L246" s="649">
        <v>0</v>
      </c>
      <c r="M246" s="666">
        <v>0</v>
      </c>
      <c r="N246" s="458"/>
      <c r="O246" s="564" t="s">
        <v>988</v>
      </c>
      <c r="P246" s="647" t="s">
        <v>39</v>
      </c>
      <c r="Q246" s="1073" t="s">
        <v>40</v>
      </c>
      <c r="R246" s="1073" t="s">
        <v>61</v>
      </c>
      <c r="S246" s="1073" t="s">
        <v>262</v>
      </c>
      <c r="T246" s="669" t="s">
        <v>577</v>
      </c>
      <c r="U246" s="654" t="s">
        <v>54</v>
      </c>
    </row>
    <row r="247" spans="1:21" s="423" customFormat="1" ht="13.8" x14ac:dyDescent="0.3">
      <c r="A247" s="647"/>
      <c r="B247" s="471"/>
      <c r="C247" s="400"/>
      <c r="D247" s="650"/>
      <c r="E247" s="400"/>
      <c r="F247" s="661"/>
      <c r="G247" s="661"/>
      <c r="H247" s="663"/>
      <c r="I247" s="628"/>
      <c r="J247" s="664"/>
      <c r="K247" s="655"/>
      <c r="L247" s="648"/>
      <c r="M247" s="667"/>
      <c r="N247" s="465"/>
      <c r="O247" s="468" t="s">
        <v>989</v>
      </c>
      <c r="P247" s="668"/>
      <c r="Q247" s="1074"/>
      <c r="R247" s="1074"/>
      <c r="S247" s="1074"/>
      <c r="T247" s="670"/>
      <c r="U247" s="628"/>
    </row>
    <row r="248" spans="1:21" s="423" customFormat="1" ht="15.75" customHeight="1" x14ac:dyDescent="0.3">
      <c r="C248" s="202"/>
      <c r="D248" s="202"/>
      <c r="E248" s="202"/>
      <c r="F248" s="579"/>
      <c r="G248" s="579"/>
      <c r="I248" s="410"/>
      <c r="J248" s="602"/>
      <c r="K248" s="579"/>
      <c r="L248" s="485"/>
      <c r="M248" s="485"/>
      <c r="N248" s="410"/>
      <c r="Q248" s="202"/>
    </row>
    <row r="249" spans="1:21" s="423" customFormat="1" ht="15.75" customHeight="1" x14ac:dyDescent="0.3">
      <c r="C249" s="202"/>
      <c r="D249" s="202"/>
      <c r="E249" s="202"/>
      <c r="F249" s="579"/>
      <c r="G249" s="579"/>
      <c r="I249" s="410"/>
      <c r="J249" s="602"/>
      <c r="K249" s="579"/>
      <c r="L249" s="485"/>
      <c r="M249" s="485"/>
      <c r="N249" s="410"/>
      <c r="Q249" s="202"/>
    </row>
    <row r="250" spans="1:21" s="423" customFormat="1" ht="15.75" customHeight="1" x14ac:dyDescent="0.3">
      <c r="C250" s="202"/>
      <c r="D250" s="202"/>
      <c r="E250" s="202"/>
      <c r="F250" s="579"/>
      <c r="G250" s="579"/>
      <c r="I250" s="410"/>
      <c r="J250" s="602"/>
      <c r="K250" s="579"/>
      <c r="L250" s="485"/>
      <c r="M250" s="485"/>
      <c r="N250" s="410"/>
      <c r="Q250" s="202"/>
    </row>
    <row r="251" spans="1:21" s="423" customFormat="1" ht="15.75" customHeight="1" x14ac:dyDescent="0.3">
      <c r="C251" s="202"/>
      <c r="D251" s="202"/>
      <c r="E251" s="202"/>
      <c r="F251" s="579"/>
      <c r="G251" s="579"/>
      <c r="I251" s="410"/>
      <c r="J251" s="602"/>
      <c r="K251" s="579"/>
      <c r="L251" s="485"/>
      <c r="M251" s="485"/>
      <c r="N251" s="410"/>
      <c r="Q251" s="202"/>
    </row>
    <row r="252" spans="1:21" s="423" customFormat="1" ht="15.75" customHeight="1" x14ac:dyDescent="0.3">
      <c r="C252" s="202"/>
      <c r="D252" s="202"/>
      <c r="E252" s="202"/>
      <c r="F252" s="579"/>
      <c r="G252" s="579"/>
      <c r="I252" s="410"/>
      <c r="J252" s="602"/>
      <c r="K252" s="579"/>
      <c r="L252" s="485"/>
      <c r="M252" s="485"/>
      <c r="N252" s="410"/>
      <c r="Q252" s="202"/>
    </row>
    <row r="253" spans="1:21" s="423" customFormat="1" ht="15.75" customHeight="1" x14ac:dyDescent="0.3">
      <c r="C253" s="202"/>
      <c r="D253" s="202"/>
      <c r="E253" s="202"/>
      <c r="F253" s="579"/>
      <c r="G253" s="579"/>
      <c r="I253" s="410"/>
      <c r="J253" s="602"/>
      <c r="K253" s="579"/>
      <c r="L253" s="485"/>
      <c r="M253" s="485"/>
      <c r="N253" s="410"/>
      <c r="Q253" s="202"/>
    </row>
    <row r="254" spans="1:21" s="423" customFormat="1" ht="15.75" customHeight="1" x14ac:dyDescent="0.3">
      <c r="C254" s="202"/>
      <c r="D254" s="202"/>
      <c r="E254" s="202"/>
      <c r="F254" s="579"/>
      <c r="G254" s="579"/>
      <c r="I254" s="410"/>
      <c r="J254" s="602"/>
      <c r="K254" s="579"/>
      <c r="L254" s="485"/>
      <c r="M254" s="485"/>
      <c r="N254" s="410"/>
      <c r="Q254" s="202"/>
    </row>
    <row r="255" spans="1:21" s="423" customFormat="1" ht="15.75" customHeight="1" x14ac:dyDescent="0.3">
      <c r="C255" s="202"/>
      <c r="D255" s="202"/>
      <c r="E255" s="202"/>
      <c r="F255" s="579"/>
      <c r="G255" s="579"/>
      <c r="I255" s="410"/>
      <c r="J255" s="602"/>
      <c r="K255" s="579"/>
      <c r="L255" s="485"/>
      <c r="M255" s="485"/>
      <c r="N255" s="410"/>
      <c r="Q255" s="202"/>
    </row>
    <row r="256" spans="1:21" s="423" customFormat="1" ht="15.75" customHeight="1" x14ac:dyDescent="0.3">
      <c r="C256" s="202"/>
      <c r="D256" s="202"/>
      <c r="E256" s="202"/>
      <c r="F256" s="579"/>
      <c r="G256" s="579"/>
      <c r="I256" s="410"/>
      <c r="J256" s="602"/>
      <c r="K256" s="579"/>
      <c r="L256" s="485"/>
      <c r="M256" s="485"/>
      <c r="N256" s="410"/>
      <c r="Q256" s="202"/>
    </row>
    <row r="257" spans="3:17" s="423" customFormat="1" ht="15.75" customHeight="1" x14ac:dyDescent="0.3">
      <c r="C257" s="202"/>
      <c r="D257" s="202"/>
      <c r="E257" s="202"/>
      <c r="F257" s="579"/>
      <c r="G257" s="579"/>
      <c r="I257" s="410"/>
      <c r="J257" s="602"/>
      <c r="K257" s="579"/>
      <c r="L257" s="485"/>
      <c r="M257" s="485"/>
      <c r="N257" s="410"/>
      <c r="Q257" s="202"/>
    </row>
    <row r="57719" spans="2:17" s="423" customFormat="1" ht="15.75" customHeight="1" x14ac:dyDescent="0.3">
      <c r="B57719" s="200"/>
      <c r="C57719" s="202"/>
      <c r="D57719" s="202"/>
      <c r="E57719" s="202"/>
      <c r="F57719" s="579"/>
      <c r="G57719" s="579"/>
      <c r="I57719" s="410"/>
      <c r="J57719" s="579"/>
      <c r="K57719" s="579"/>
      <c r="L57719" s="485"/>
      <c r="M57719" s="485"/>
      <c r="N57719" s="410"/>
      <c r="Q57719" s="202"/>
    </row>
  </sheetData>
  <sortState xmlns:xlrd2="http://schemas.microsoft.com/office/spreadsheetml/2017/richdata2" ref="A2:U162">
    <sortCondition ref="J2:J162"/>
  </sortState>
  <mergeCells count="120">
    <mergeCell ref="K246:K247"/>
    <mergeCell ref="L246:L247"/>
    <mergeCell ref="M246:M247"/>
    <mergeCell ref="R246:R247"/>
    <mergeCell ref="P246:P247"/>
    <mergeCell ref="Q246:Q247"/>
    <mergeCell ref="S246:S247"/>
    <mergeCell ref="T246:T247"/>
    <mergeCell ref="U246:U247"/>
    <mergeCell ref="A246:A247"/>
    <mergeCell ref="D246:D247"/>
    <mergeCell ref="F246:F247"/>
    <mergeCell ref="G246:G247"/>
    <mergeCell ref="H246:H247"/>
    <mergeCell ref="I246:I247"/>
    <mergeCell ref="J246:J247"/>
    <mergeCell ref="E194:E210"/>
    <mergeCell ref="F237:F244"/>
    <mergeCell ref="G237:G244"/>
    <mergeCell ref="I237:I244"/>
    <mergeCell ref="I216:I233"/>
    <mergeCell ref="F194:F210"/>
    <mergeCell ref="J216:J233"/>
    <mergeCell ref="D194:D210"/>
    <mergeCell ref="E216:E233"/>
    <mergeCell ref="F216:F233"/>
    <mergeCell ref="G216:G233"/>
    <mergeCell ref="H216:H233"/>
    <mergeCell ref="J194:J210"/>
    <mergeCell ref="A194:A210"/>
    <mergeCell ref="D237:D244"/>
    <mergeCell ref="A216:A233"/>
    <mergeCell ref="A237:A244"/>
    <mergeCell ref="H237:H244"/>
    <mergeCell ref="J237:J244"/>
    <mergeCell ref="K237:K244"/>
    <mergeCell ref="L237:L244"/>
    <mergeCell ref="E237:E244"/>
    <mergeCell ref="E234:E236"/>
    <mergeCell ref="U216:U233"/>
    <mergeCell ref="N234:N236"/>
    <mergeCell ref="L216:L233"/>
    <mergeCell ref="M216:M233"/>
    <mergeCell ref="Q216:Q233"/>
    <mergeCell ref="R216:R233"/>
    <mergeCell ref="S216:S233"/>
    <mergeCell ref="T216:T233"/>
    <mergeCell ref="P234:P236"/>
    <mergeCell ref="D166:D193"/>
    <mergeCell ref="E166:E193"/>
    <mergeCell ref="F166:F193"/>
    <mergeCell ref="G166:G193"/>
    <mergeCell ref="I166:I193"/>
    <mergeCell ref="J166:J193"/>
    <mergeCell ref="H166:H193"/>
    <mergeCell ref="D216:D233"/>
    <mergeCell ref="A234:A236"/>
    <mergeCell ref="D234:D236"/>
    <mergeCell ref="A166:A193"/>
    <mergeCell ref="F234:F236"/>
    <mergeCell ref="G234:G236"/>
    <mergeCell ref="I234:I236"/>
    <mergeCell ref="J234:J236"/>
    <mergeCell ref="H234:H236"/>
    <mergeCell ref="G194:G210"/>
    <mergeCell ref="I194:I210"/>
    <mergeCell ref="H194:H210"/>
    <mergeCell ref="Q194:Q210"/>
    <mergeCell ref="R194:R210"/>
    <mergeCell ref="K166:K193"/>
    <mergeCell ref="K194:K210"/>
    <mergeCell ref="L166:L193"/>
    <mergeCell ref="M166:M210"/>
    <mergeCell ref="T194:T210"/>
    <mergeCell ref="U194:U210"/>
    <mergeCell ref="Q166:Q193"/>
    <mergeCell ref="L194:L210"/>
    <mergeCell ref="U166:U193"/>
    <mergeCell ref="N194:N210"/>
    <mergeCell ref="S194:S210"/>
    <mergeCell ref="T166:T193"/>
    <mergeCell ref="N166:N193"/>
    <mergeCell ref="R166:R193"/>
    <mergeCell ref="S166:S193"/>
    <mergeCell ref="K216:K233"/>
    <mergeCell ref="P216:P233"/>
    <mergeCell ref="N216:N233"/>
    <mergeCell ref="U234:U236"/>
    <mergeCell ref="U237:U244"/>
    <mergeCell ref="K234:K236"/>
    <mergeCell ref="L234:L236"/>
    <mergeCell ref="S234:S236"/>
    <mergeCell ref="T234:T236"/>
    <mergeCell ref="Q237:Q244"/>
    <mergeCell ref="R237:R244"/>
    <mergeCell ref="S237:S244"/>
    <mergeCell ref="T237:T244"/>
    <mergeCell ref="M234:M236"/>
    <mergeCell ref="M237:M244"/>
    <mergeCell ref="P237:P244"/>
    <mergeCell ref="N237:N244"/>
    <mergeCell ref="Q234:Q236"/>
    <mergeCell ref="R234:R236"/>
    <mergeCell ref="A211:A215"/>
    <mergeCell ref="D211:D215"/>
    <mergeCell ref="E211:E215"/>
    <mergeCell ref="F211:F215"/>
    <mergeCell ref="G211:G215"/>
    <mergeCell ref="H211:H215"/>
    <mergeCell ref="I211:I215"/>
    <mergeCell ref="J211:J215"/>
    <mergeCell ref="K211:K215"/>
    <mergeCell ref="L211:L215"/>
    <mergeCell ref="M211:M215"/>
    <mergeCell ref="N211:N215"/>
    <mergeCell ref="Q211:Q215"/>
    <mergeCell ref="R211:R215"/>
    <mergeCell ref="S211:S215"/>
    <mergeCell ref="T211:T215"/>
    <mergeCell ref="U211:U215"/>
  </mergeCells>
  <phoneticPr fontId="6" type="noConversion"/>
  <printOptions gridLines="1"/>
  <pageMargins left="0.70866141732283472" right="0.70866141732283472" top="0.74803149606299213" bottom="0.74803149606299213" header="0.31496062992125984" footer="0.31496062992125984"/>
  <pageSetup paperSize="8" scale="40" fitToHeight="4" orientation="landscape" r:id="rId1"/>
  <headerFooter>
    <oddHeader>&amp;L&amp;"-,Bold"&amp;14Contracts Register October 2018</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CF77-2D50-43AA-BFF9-F52B75EDE5E3}">
  <dimension ref="A1:AC235"/>
  <sheetViews>
    <sheetView topLeftCell="A130" zoomScale="80" zoomScaleNormal="80" workbookViewId="0">
      <selection activeCell="B131" sqref="B131"/>
    </sheetView>
  </sheetViews>
  <sheetFormatPr defaultRowHeight="14.4" x14ac:dyDescent="0.3"/>
  <cols>
    <col min="1" max="1" width="15" customWidth="1"/>
    <col min="2" max="2" width="11.5546875" customWidth="1"/>
    <col min="3" max="3" width="14.6640625" customWidth="1"/>
    <col min="4" max="4" width="19.33203125" customWidth="1"/>
    <col min="5" max="5" width="16.33203125" customWidth="1"/>
    <col min="6" max="6" width="15.6640625" bestFit="1" customWidth="1"/>
    <col min="7" max="7" width="13.6640625" customWidth="1"/>
    <col min="8" max="8" width="12.33203125" customWidth="1"/>
    <col min="10" max="10" width="12.109375" customWidth="1"/>
    <col min="11" max="11" width="10.109375" customWidth="1"/>
    <col min="12" max="12" width="19.5546875" customWidth="1"/>
    <col min="13" max="13" width="13.88671875" customWidth="1"/>
    <col min="14" max="14" width="11.109375" customWidth="1"/>
    <col min="15" max="15" width="12.109375" customWidth="1"/>
    <col min="16" max="16" width="11.5546875" customWidth="1"/>
    <col min="17" max="17" width="15" customWidth="1"/>
    <col min="18" max="18" width="14.44140625" customWidth="1"/>
    <col min="19" max="19" width="15.5546875" customWidth="1"/>
    <col min="20" max="20" width="22.6640625" customWidth="1"/>
    <col min="21" max="21" width="18.109375" customWidth="1"/>
    <col min="22" max="22" width="21.88671875" customWidth="1"/>
    <col min="23" max="23" width="17.6640625" customWidth="1"/>
    <col min="24" max="24" width="19.6640625" customWidth="1"/>
    <col min="25" max="25" width="19.33203125" customWidth="1"/>
    <col min="26" max="26" width="28.109375" customWidth="1"/>
  </cols>
  <sheetData>
    <row r="1" spans="1:27" s="101" customFormat="1" ht="69" customHeight="1" x14ac:dyDescent="0.3">
      <c r="A1" s="384" t="s">
        <v>0</v>
      </c>
      <c r="B1" s="384" t="s">
        <v>990</v>
      </c>
      <c r="C1" s="384" t="s">
        <v>2</v>
      </c>
      <c r="D1" s="384" t="s">
        <v>3</v>
      </c>
      <c r="E1" s="384" t="s">
        <v>4</v>
      </c>
      <c r="F1" s="385" t="s">
        <v>5</v>
      </c>
      <c r="G1" s="385" t="s">
        <v>6</v>
      </c>
      <c r="H1" s="384" t="s">
        <v>7</v>
      </c>
      <c r="I1" s="384" t="s">
        <v>8</v>
      </c>
      <c r="J1" s="385" t="s">
        <v>9</v>
      </c>
      <c r="K1" s="385" t="s">
        <v>10</v>
      </c>
      <c r="L1" s="386" t="s">
        <v>11</v>
      </c>
      <c r="M1" s="386" t="s">
        <v>991</v>
      </c>
      <c r="N1" s="387" t="s">
        <v>13</v>
      </c>
      <c r="O1" s="387" t="s">
        <v>14</v>
      </c>
      <c r="P1" s="387" t="s">
        <v>15</v>
      </c>
      <c r="Q1" s="384" t="s">
        <v>16</v>
      </c>
      <c r="R1" s="384" t="s">
        <v>17</v>
      </c>
      <c r="S1" s="384" t="s">
        <v>18</v>
      </c>
      <c r="T1" s="388" t="s">
        <v>19</v>
      </c>
      <c r="U1" s="388" t="s">
        <v>20</v>
      </c>
      <c r="V1" s="388" t="s">
        <v>21</v>
      </c>
      <c r="W1" s="388" t="s">
        <v>22</v>
      </c>
      <c r="X1" s="389" t="s">
        <v>992</v>
      </c>
      <c r="Y1" s="389" t="s">
        <v>24</v>
      </c>
      <c r="Z1" s="384" t="s">
        <v>25</v>
      </c>
    </row>
    <row r="2" spans="1:27" s="45" customFormat="1" ht="96.6" x14ac:dyDescent="0.25">
      <c r="A2" s="2" t="s">
        <v>28</v>
      </c>
      <c r="B2" s="58" t="s">
        <v>174</v>
      </c>
      <c r="C2" s="2" t="s">
        <v>55</v>
      </c>
      <c r="D2" s="58" t="s">
        <v>993</v>
      </c>
      <c r="E2" s="58" t="s">
        <v>994</v>
      </c>
      <c r="F2" s="42">
        <v>43252</v>
      </c>
      <c r="G2" s="42">
        <v>43252</v>
      </c>
      <c r="H2" s="86">
        <f>(G2-F2)/(365/12)</f>
        <v>0</v>
      </c>
      <c r="I2" s="43" t="s">
        <v>28</v>
      </c>
      <c r="J2" s="42">
        <v>44805</v>
      </c>
      <c r="K2" s="42"/>
      <c r="L2" s="382">
        <v>15000</v>
      </c>
      <c r="M2" s="383"/>
      <c r="N2" s="58"/>
      <c r="O2" s="58"/>
      <c r="P2" s="58"/>
      <c r="Q2" s="109" t="s">
        <v>47</v>
      </c>
      <c r="R2" s="58" t="s">
        <v>995</v>
      </c>
      <c r="S2" s="58" t="s">
        <v>996</v>
      </c>
      <c r="T2" s="58" t="s">
        <v>49</v>
      </c>
      <c r="U2" s="58" t="s">
        <v>50</v>
      </c>
      <c r="V2" s="58" t="s">
        <v>51</v>
      </c>
      <c r="W2" s="58" t="s">
        <v>997</v>
      </c>
      <c r="X2" s="58"/>
      <c r="Y2" s="58"/>
      <c r="Z2" s="43" t="s">
        <v>998</v>
      </c>
    </row>
    <row r="3" spans="1:27" ht="83.4" x14ac:dyDescent="0.3">
      <c r="A3" s="2" t="s">
        <v>999</v>
      </c>
      <c r="B3" s="58" t="s">
        <v>174</v>
      </c>
      <c r="C3" s="2" t="s">
        <v>27</v>
      </c>
      <c r="D3" s="58" t="s">
        <v>1000</v>
      </c>
      <c r="E3" s="58" t="s">
        <v>1001</v>
      </c>
      <c r="F3" s="43">
        <v>43101</v>
      </c>
      <c r="G3" s="42">
        <v>44197</v>
      </c>
      <c r="H3" s="86" t="s">
        <v>67</v>
      </c>
      <c r="I3" s="43">
        <v>44562</v>
      </c>
      <c r="J3" s="42">
        <f>G3-540</f>
        <v>43657</v>
      </c>
      <c r="K3" s="42"/>
      <c r="L3" s="176">
        <v>70842</v>
      </c>
      <c r="M3" s="176">
        <v>23614</v>
      </c>
      <c r="N3" s="176"/>
      <c r="O3" s="176"/>
      <c r="P3" s="176"/>
      <c r="Q3" s="109" t="s">
        <v>463</v>
      </c>
      <c r="R3" s="58" t="s">
        <v>1002</v>
      </c>
      <c r="S3" s="58" t="s">
        <v>1003</v>
      </c>
      <c r="T3" s="58" t="s">
        <v>114</v>
      </c>
      <c r="U3" s="86" t="s">
        <v>128</v>
      </c>
      <c r="V3" s="86" t="s">
        <v>181</v>
      </c>
      <c r="W3" s="86" t="s">
        <v>87</v>
      </c>
      <c r="X3" s="58" t="s">
        <v>77</v>
      </c>
      <c r="Y3" s="58" t="s">
        <v>1004</v>
      </c>
      <c r="Z3" s="58" t="s">
        <v>1005</v>
      </c>
      <c r="AA3" s="48"/>
    </row>
    <row r="4" spans="1:27" ht="55.8" x14ac:dyDescent="0.3">
      <c r="A4" s="2" t="s">
        <v>1006</v>
      </c>
      <c r="B4" s="58" t="s">
        <v>174</v>
      </c>
      <c r="C4" s="58" t="s">
        <v>55</v>
      </c>
      <c r="D4" s="58" t="s">
        <v>1007</v>
      </c>
      <c r="E4" s="58" t="s">
        <v>1008</v>
      </c>
      <c r="F4" s="42">
        <v>44263</v>
      </c>
      <c r="G4" s="42">
        <v>44270</v>
      </c>
      <c r="H4" s="86" t="s">
        <v>1009</v>
      </c>
      <c r="I4" s="43" t="s">
        <v>28</v>
      </c>
      <c r="J4" s="42" t="s">
        <v>28</v>
      </c>
      <c r="K4" s="42"/>
      <c r="L4" s="176">
        <v>27433.78</v>
      </c>
      <c r="M4" s="42" t="s">
        <v>28</v>
      </c>
      <c r="N4" s="176"/>
      <c r="O4" s="176"/>
      <c r="P4" s="176"/>
      <c r="Q4" s="109" t="s">
        <v>47</v>
      </c>
      <c r="R4" s="58" t="s">
        <v>433</v>
      </c>
      <c r="S4" s="58" t="s">
        <v>1010</v>
      </c>
      <c r="T4" s="58" t="s">
        <v>39</v>
      </c>
      <c r="U4" s="58" t="s">
        <v>353</v>
      </c>
      <c r="V4" s="58" t="s">
        <v>30</v>
      </c>
      <c r="W4" s="58" t="s">
        <v>87</v>
      </c>
      <c r="X4" s="58"/>
      <c r="Y4" s="58"/>
      <c r="Z4" s="58"/>
      <c r="AA4" s="46"/>
    </row>
    <row r="5" spans="1:27" s="423" customFormat="1" ht="29.4" customHeight="1" x14ac:dyDescent="0.25">
      <c r="A5" s="200" t="s">
        <v>1011</v>
      </c>
      <c r="B5" s="58" t="s">
        <v>174</v>
      </c>
      <c r="C5" s="411" t="s">
        <v>27</v>
      </c>
      <c r="D5" s="200" t="s">
        <v>1012</v>
      </c>
      <c r="E5" s="200" t="s">
        <v>1013</v>
      </c>
      <c r="F5" s="415">
        <v>44282</v>
      </c>
      <c r="G5" s="415">
        <v>45377</v>
      </c>
      <c r="H5" s="414" t="s">
        <v>67</v>
      </c>
      <c r="I5" s="415" t="s">
        <v>28</v>
      </c>
      <c r="J5" s="416">
        <f>G5-540</f>
        <v>44837</v>
      </c>
      <c r="K5" s="416" t="s">
        <v>28</v>
      </c>
      <c r="L5" s="427">
        <v>12893.21</v>
      </c>
      <c r="M5" s="427">
        <v>4297.7299999999996</v>
      </c>
      <c r="N5" s="428"/>
      <c r="O5" s="428"/>
      <c r="P5" s="428"/>
      <c r="Q5" s="429" t="s">
        <v>36</v>
      </c>
      <c r="R5" s="430" t="s">
        <v>240</v>
      </c>
      <c r="S5" s="432" t="s">
        <v>1014</v>
      </c>
      <c r="T5" s="200" t="s">
        <v>39</v>
      </c>
      <c r="U5" s="200" t="s">
        <v>40</v>
      </c>
      <c r="V5" s="200" t="s">
        <v>61</v>
      </c>
      <c r="W5" s="200" t="s">
        <v>165</v>
      </c>
      <c r="X5" s="200"/>
      <c r="Y5" s="200" t="s">
        <v>98</v>
      </c>
      <c r="Z5" s="200" t="s">
        <v>64</v>
      </c>
    </row>
    <row r="6" spans="1:27" s="423" customFormat="1" ht="27.6" customHeight="1" x14ac:dyDescent="0.3">
      <c r="A6" s="706" t="s">
        <v>1015</v>
      </c>
      <c r="B6" s="468" t="s">
        <v>174</v>
      </c>
      <c r="C6" s="430" t="s">
        <v>27</v>
      </c>
      <c r="D6" s="650" t="s">
        <v>1016</v>
      </c>
      <c r="E6" s="650"/>
      <c r="F6" s="652">
        <v>43941</v>
      </c>
      <c r="G6" s="713">
        <v>45402</v>
      </c>
      <c r="H6" s="651" t="s">
        <v>332</v>
      </c>
      <c r="I6" s="709" t="s">
        <v>28</v>
      </c>
      <c r="J6" s="711">
        <f>G6-540</f>
        <v>44862</v>
      </c>
      <c r="K6" s="626"/>
      <c r="L6" s="645">
        <v>0</v>
      </c>
      <c r="M6" s="716">
        <v>0</v>
      </c>
      <c r="N6" s="463"/>
      <c r="O6" s="463"/>
      <c r="P6" s="463"/>
      <c r="Q6" s="628"/>
      <c r="R6" s="628"/>
      <c r="S6" s="400" t="s">
        <v>1017</v>
      </c>
      <c r="T6" s="628" t="s">
        <v>39</v>
      </c>
      <c r="U6" s="656" t="s">
        <v>1018</v>
      </c>
      <c r="V6" s="628" t="s">
        <v>613</v>
      </c>
      <c r="W6" s="715" t="s">
        <v>87</v>
      </c>
      <c r="X6" s="647" t="s">
        <v>577</v>
      </c>
      <c r="Y6" s="628" t="s">
        <v>54</v>
      </c>
      <c r="Z6" s="717" t="s">
        <v>1019</v>
      </c>
    </row>
    <row r="7" spans="1:27" s="423" customFormat="1" ht="15.75" customHeight="1" x14ac:dyDescent="0.3">
      <c r="A7" s="706"/>
      <c r="B7" s="468"/>
      <c r="C7" s="400"/>
      <c r="D7" s="650"/>
      <c r="E7" s="650"/>
      <c r="F7" s="652"/>
      <c r="G7" s="713"/>
      <c r="H7" s="651"/>
      <c r="I7" s="709"/>
      <c r="J7" s="711"/>
      <c r="K7" s="626"/>
      <c r="L7" s="645"/>
      <c r="M7" s="716"/>
      <c r="N7" s="463"/>
      <c r="O7" s="463"/>
      <c r="P7" s="463"/>
      <c r="Q7" s="628"/>
      <c r="R7" s="628"/>
      <c r="S7" s="400" t="s">
        <v>1020</v>
      </c>
      <c r="T7" s="628"/>
      <c r="U7" s="656"/>
      <c r="V7" s="628"/>
      <c r="W7" s="715"/>
      <c r="X7" s="647"/>
      <c r="Y7" s="628"/>
      <c r="Z7" s="717"/>
    </row>
    <row r="8" spans="1:27" s="423" customFormat="1" ht="15.75" customHeight="1" x14ac:dyDescent="0.3">
      <c r="A8" s="706"/>
      <c r="B8" s="468"/>
      <c r="C8" s="400"/>
      <c r="D8" s="650"/>
      <c r="E8" s="650"/>
      <c r="F8" s="652"/>
      <c r="G8" s="713"/>
      <c r="H8" s="651"/>
      <c r="I8" s="709"/>
      <c r="J8" s="711"/>
      <c r="K8" s="626"/>
      <c r="L8" s="645"/>
      <c r="M8" s="716"/>
      <c r="N8" s="463"/>
      <c r="O8" s="463"/>
      <c r="P8" s="463"/>
      <c r="Q8" s="628"/>
      <c r="R8" s="628"/>
      <c r="S8" s="400" t="s">
        <v>1021</v>
      </c>
      <c r="T8" s="628"/>
      <c r="U8" s="656"/>
      <c r="V8" s="628"/>
      <c r="W8" s="715"/>
      <c r="X8" s="647"/>
      <c r="Y8" s="628"/>
      <c r="Z8" s="717"/>
    </row>
    <row r="9" spans="1:27" s="423" customFormat="1" ht="15.75" customHeight="1" x14ac:dyDescent="0.3">
      <c r="A9" s="706"/>
      <c r="B9" s="468"/>
      <c r="C9" s="400"/>
      <c r="D9" s="650"/>
      <c r="E9" s="650"/>
      <c r="F9" s="652"/>
      <c r="G9" s="713"/>
      <c r="H9" s="651"/>
      <c r="I9" s="709"/>
      <c r="J9" s="711"/>
      <c r="K9" s="626"/>
      <c r="L9" s="645"/>
      <c r="M9" s="716"/>
      <c r="N9" s="463"/>
      <c r="O9" s="463"/>
      <c r="P9" s="463"/>
      <c r="Q9" s="628"/>
      <c r="R9" s="628"/>
      <c r="S9" s="400" t="s">
        <v>1022</v>
      </c>
      <c r="T9" s="628"/>
      <c r="U9" s="656"/>
      <c r="V9" s="628"/>
      <c r="W9" s="715"/>
      <c r="X9" s="647"/>
      <c r="Y9" s="628"/>
      <c r="Z9" s="717"/>
    </row>
    <row r="10" spans="1:27" s="423" customFormat="1" ht="15.75" customHeight="1" x14ac:dyDescent="0.3">
      <c r="A10" s="706"/>
      <c r="B10" s="468"/>
      <c r="C10" s="400"/>
      <c r="D10" s="650"/>
      <c r="E10" s="650"/>
      <c r="F10" s="652"/>
      <c r="G10" s="713"/>
      <c r="H10" s="651"/>
      <c r="I10" s="709"/>
      <c r="J10" s="711"/>
      <c r="K10" s="626"/>
      <c r="L10" s="645"/>
      <c r="M10" s="716"/>
      <c r="N10" s="463"/>
      <c r="O10" s="463"/>
      <c r="P10" s="463"/>
      <c r="Q10" s="628"/>
      <c r="R10" s="628"/>
      <c r="S10" s="400" t="s">
        <v>1023</v>
      </c>
      <c r="T10" s="628"/>
      <c r="U10" s="656"/>
      <c r="V10" s="628"/>
      <c r="W10" s="715"/>
      <c r="X10" s="647"/>
      <c r="Y10" s="628"/>
      <c r="Z10" s="717"/>
    </row>
    <row r="11" spans="1:27" s="423" customFormat="1" ht="15.75" customHeight="1" x14ac:dyDescent="0.3">
      <c r="A11" s="706"/>
      <c r="B11" s="468"/>
      <c r="C11" s="400"/>
      <c r="D11" s="650"/>
      <c r="E11" s="650"/>
      <c r="F11" s="652"/>
      <c r="G11" s="713"/>
      <c r="H11" s="651"/>
      <c r="I11" s="709"/>
      <c r="J11" s="711"/>
      <c r="K11" s="626"/>
      <c r="L11" s="645"/>
      <c r="M11" s="716"/>
      <c r="N11" s="463"/>
      <c r="O11" s="463"/>
      <c r="P11" s="463"/>
      <c r="Q11" s="628"/>
      <c r="R11" s="628"/>
      <c r="S11" s="400" t="s">
        <v>1024</v>
      </c>
      <c r="T11" s="628"/>
      <c r="U11" s="656"/>
      <c r="V11" s="628"/>
      <c r="W11" s="715"/>
      <c r="X11" s="647"/>
      <c r="Y11" s="628"/>
      <c r="Z11" s="717"/>
    </row>
    <row r="12" spans="1:27" s="423" customFormat="1" ht="15.75" customHeight="1" x14ac:dyDescent="0.3">
      <c r="A12" s="706"/>
      <c r="B12" s="468"/>
      <c r="C12" s="400"/>
      <c r="D12" s="650"/>
      <c r="E12" s="650"/>
      <c r="F12" s="652"/>
      <c r="G12" s="713"/>
      <c r="H12" s="651"/>
      <c r="I12" s="709"/>
      <c r="J12" s="711"/>
      <c r="K12" s="626"/>
      <c r="L12" s="645"/>
      <c r="M12" s="716"/>
      <c r="N12" s="463"/>
      <c r="O12" s="463"/>
      <c r="P12" s="463"/>
      <c r="Q12" s="628"/>
      <c r="R12" s="628"/>
      <c r="S12" s="400" t="s">
        <v>1025</v>
      </c>
      <c r="T12" s="628"/>
      <c r="U12" s="656"/>
      <c r="V12" s="628"/>
      <c r="W12" s="715"/>
      <c r="X12" s="647"/>
      <c r="Y12" s="628"/>
      <c r="Z12" s="717"/>
    </row>
    <row r="13" spans="1:27" s="423" customFormat="1" ht="15.75" customHeight="1" x14ac:dyDescent="0.3">
      <c r="A13" s="706"/>
      <c r="B13" s="468"/>
      <c r="C13" s="400"/>
      <c r="D13" s="650"/>
      <c r="E13" s="650"/>
      <c r="F13" s="652"/>
      <c r="G13" s="713"/>
      <c r="H13" s="651"/>
      <c r="I13" s="709"/>
      <c r="J13" s="711"/>
      <c r="K13" s="626"/>
      <c r="L13" s="645"/>
      <c r="M13" s="716"/>
      <c r="N13" s="463"/>
      <c r="O13" s="463"/>
      <c r="P13" s="463"/>
      <c r="Q13" s="628"/>
      <c r="R13" s="628"/>
      <c r="S13" s="400" t="s">
        <v>1026</v>
      </c>
      <c r="T13" s="628"/>
      <c r="U13" s="656"/>
      <c r="V13" s="628"/>
      <c r="W13" s="715"/>
      <c r="X13" s="647"/>
      <c r="Y13" s="628"/>
      <c r="Z13" s="717"/>
    </row>
    <row r="14" spans="1:27" s="423" customFormat="1" ht="15.75" customHeight="1" x14ac:dyDescent="0.3">
      <c r="A14" s="706"/>
      <c r="B14" s="468"/>
      <c r="C14" s="400"/>
      <c r="D14" s="650"/>
      <c r="E14" s="650"/>
      <c r="F14" s="652"/>
      <c r="G14" s="713"/>
      <c r="H14" s="651"/>
      <c r="I14" s="709"/>
      <c r="J14" s="711"/>
      <c r="K14" s="626"/>
      <c r="L14" s="645"/>
      <c r="M14" s="716"/>
      <c r="N14" s="463"/>
      <c r="O14" s="463"/>
      <c r="P14" s="463"/>
      <c r="Q14" s="628"/>
      <c r="R14" s="628"/>
      <c r="S14" s="400" t="s">
        <v>1027</v>
      </c>
      <c r="T14" s="628"/>
      <c r="U14" s="656"/>
      <c r="V14" s="628"/>
      <c r="W14" s="715"/>
      <c r="X14" s="647"/>
      <c r="Y14" s="628"/>
      <c r="Z14" s="717"/>
    </row>
    <row r="15" spans="1:27" s="423" customFormat="1" ht="15.75" customHeight="1" x14ac:dyDescent="0.3">
      <c r="A15" s="706"/>
      <c r="B15" s="468"/>
      <c r="C15" s="400"/>
      <c r="D15" s="650"/>
      <c r="E15" s="650"/>
      <c r="F15" s="652"/>
      <c r="G15" s="713"/>
      <c r="H15" s="651"/>
      <c r="I15" s="709"/>
      <c r="J15" s="711"/>
      <c r="K15" s="626"/>
      <c r="L15" s="645"/>
      <c r="M15" s="716"/>
      <c r="N15" s="463"/>
      <c r="O15" s="463"/>
      <c r="P15" s="463"/>
      <c r="Q15" s="628"/>
      <c r="R15" s="628"/>
      <c r="S15" s="400" t="s">
        <v>1028</v>
      </c>
      <c r="T15" s="628"/>
      <c r="U15" s="656"/>
      <c r="V15" s="628"/>
      <c r="W15" s="715"/>
      <c r="X15" s="647"/>
      <c r="Y15" s="628"/>
      <c r="Z15" s="717"/>
    </row>
    <row r="16" spans="1:27" s="423" customFormat="1" ht="15.75" customHeight="1" x14ac:dyDescent="0.3">
      <c r="A16" s="706"/>
      <c r="B16" s="468"/>
      <c r="C16" s="400"/>
      <c r="D16" s="650"/>
      <c r="E16" s="650"/>
      <c r="F16" s="652"/>
      <c r="G16" s="713"/>
      <c r="H16" s="651"/>
      <c r="I16" s="709"/>
      <c r="J16" s="711"/>
      <c r="K16" s="626"/>
      <c r="L16" s="645"/>
      <c r="M16" s="716"/>
      <c r="N16" s="463"/>
      <c r="O16" s="463"/>
      <c r="P16" s="463"/>
      <c r="Q16" s="628"/>
      <c r="R16" s="628"/>
      <c r="S16" s="400" t="s">
        <v>1029</v>
      </c>
      <c r="T16" s="628"/>
      <c r="U16" s="656"/>
      <c r="V16" s="628"/>
      <c r="W16" s="715"/>
      <c r="X16" s="647"/>
      <c r="Y16" s="628"/>
      <c r="Z16" s="717"/>
    </row>
    <row r="17" spans="1:27" s="423" customFormat="1" ht="15.75" customHeight="1" x14ac:dyDescent="0.3">
      <c r="A17" s="706"/>
      <c r="B17" s="468"/>
      <c r="C17" s="400"/>
      <c r="D17" s="650"/>
      <c r="E17" s="650"/>
      <c r="F17" s="652"/>
      <c r="G17" s="713"/>
      <c r="H17" s="651"/>
      <c r="I17" s="709"/>
      <c r="J17" s="711"/>
      <c r="K17" s="626"/>
      <c r="L17" s="645"/>
      <c r="M17" s="716"/>
      <c r="N17" s="463"/>
      <c r="O17" s="463"/>
      <c r="P17" s="463"/>
      <c r="Q17" s="628"/>
      <c r="R17" s="628"/>
      <c r="S17" s="400" t="s">
        <v>1030</v>
      </c>
      <c r="T17" s="628"/>
      <c r="U17" s="656"/>
      <c r="V17" s="628"/>
      <c r="W17" s="715"/>
      <c r="X17" s="647"/>
      <c r="Y17" s="628"/>
      <c r="Z17" s="717"/>
    </row>
    <row r="18" spans="1:27" s="423" customFormat="1" ht="15.75" customHeight="1" x14ac:dyDescent="0.3">
      <c r="A18" s="707"/>
      <c r="B18" s="564"/>
      <c r="C18" s="401"/>
      <c r="D18" s="665"/>
      <c r="E18" s="665"/>
      <c r="F18" s="653"/>
      <c r="G18" s="714"/>
      <c r="H18" s="708"/>
      <c r="I18" s="710"/>
      <c r="J18" s="712"/>
      <c r="K18" s="660"/>
      <c r="L18" s="646"/>
      <c r="M18" s="666"/>
      <c r="N18" s="463"/>
      <c r="O18" s="463"/>
      <c r="P18" s="463"/>
      <c r="Q18" s="628"/>
      <c r="R18" s="628"/>
      <c r="S18" s="400" t="s">
        <v>834</v>
      </c>
      <c r="T18" s="628"/>
      <c r="U18" s="656"/>
      <c r="V18" s="628"/>
      <c r="W18" s="715"/>
      <c r="X18" s="647"/>
      <c r="Y18" s="628"/>
      <c r="Z18" s="717"/>
    </row>
    <row r="19" spans="1:27" s="423" customFormat="1" ht="15.75" customHeight="1" x14ac:dyDescent="0.3">
      <c r="A19" s="614" t="s">
        <v>1031</v>
      </c>
      <c r="B19" s="561" t="s">
        <v>174</v>
      </c>
      <c r="C19" s="578" t="s">
        <v>27</v>
      </c>
      <c r="D19" s="617" t="s">
        <v>1032</v>
      </c>
      <c r="E19" s="620" t="s">
        <v>1033</v>
      </c>
      <c r="F19" s="623">
        <v>43878</v>
      </c>
      <c r="G19" s="671">
        <v>45339</v>
      </c>
      <c r="H19" s="627" t="s">
        <v>332</v>
      </c>
      <c r="I19" s="674" t="s">
        <v>28</v>
      </c>
      <c r="J19" s="671">
        <f>G19-540</f>
        <v>44799</v>
      </c>
      <c r="K19" s="630"/>
      <c r="L19" s="633">
        <v>0</v>
      </c>
      <c r="M19" s="636">
        <v>0</v>
      </c>
      <c r="N19" s="565"/>
      <c r="O19" s="566"/>
      <c r="P19" s="566"/>
      <c r="Q19" s="639" t="s">
        <v>29</v>
      </c>
      <c r="R19" s="430" t="s">
        <v>29</v>
      </c>
      <c r="S19" s="567" t="s">
        <v>1034</v>
      </c>
      <c r="T19" s="568" t="s">
        <v>114</v>
      </c>
      <c r="U19" s="677" t="s">
        <v>340</v>
      </c>
      <c r="V19" s="642" t="s">
        <v>1035</v>
      </c>
      <c r="W19" s="642" t="s">
        <v>1036</v>
      </c>
      <c r="X19" s="643" t="s">
        <v>98</v>
      </c>
      <c r="Y19" s="643" t="s">
        <v>54</v>
      </c>
      <c r="Z19" s="611" t="s">
        <v>1037</v>
      </c>
    </row>
    <row r="20" spans="1:27" s="423" customFormat="1" ht="15.75" customHeight="1" x14ac:dyDescent="0.3">
      <c r="A20" s="615"/>
      <c r="B20" s="569"/>
      <c r="C20" s="563"/>
      <c r="D20" s="618"/>
      <c r="E20" s="621"/>
      <c r="F20" s="624"/>
      <c r="G20" s="672"/>
      <c r="H20" s="628"/>
      <c r="I20" s="657"/>
      <c r="J20" s="672"/>
      <c r="K20" s="631"/>
      <c r="L20" s="634"/>
      <c r="M20" s="637"/>
      <c r="N20" s="562"/>
      <c r="O20" s="570"/>
      <c r="P20" s="570"/>
      <c r="Q20" s="640"/>
      <c r="R20" s="430" t="s">
        <v>29</v>
      </c>
      <c r="S20" s="450" t="s">
        <v>1038</v>
      </c>
      <c r="T20" s="571" t="s">
        <v>49</v>
      </c>
      <c r="U20" s="677"/>
      <c r="V20" s="642"/>
      <c r="W20" s="642"/>
      <c r="X20" s="644"/>
      <c r="Y20" s="644"/>
      <c r="Z20" s="612"/>
    </row>
    <row r="21" spans="1:27" s="423" customFormat="1" ht="15.75" customHeight="1" x14ac:dyDescent="0.3">
      <c r="A21" s="615"/>
      <c r="B21" s="569"/>
      <c r="C21" s="563"/>
      <c r="D21" s="618"/>
      <c r="E21" s="621"/>
      <c r="F21" s="624"/>
      <c r="G21" s="672"/>
      <c r="H21" s="628"/>
      <c r="I21" s="657"/>
      <c r="J21" s="672"/>
      <c r="K21" s="631"/>
      <c r="L21" s="634"/>
      <c r="M21" s="637"/>
      <c r="N21" s="562"/>
      <c r="O21" s="570"/>
      <c r="P21" s="570"/>
      <c r="Q21" s="640"/>
      <c r="R21" s="430" t="s">
        <v>29</v>
      </c>
      <c r="S21" s="450" t="s">
        <v>1039</v>
      </c>
      <c r="T21" s="572" t="s">
        <v>39</v>
      </c>
      <c r="U21" s="677"/>
      <c r="V21" s="642"/>
      <c r="W21" s="642"/>
      <c r="X21" s="644"/>
      <c r="Y21" s="644"/>
      <c r="Z21" s="612"/>
    </row>
    <row r="22" spans="1:27" s="423" customFormat="1" ht="15.75" customHeight="1" x14ac:dyDescent="0.3">
      <c r="A22" s="615"/>
      <c r="B22" s="569"/>
      <c r="C22" s="563"/>
      <c r="D22" s="618"/>
      <c r="E22" s="621"/>
      <c r="F22" s="624"/>
      <c r="G22" s="672"/>
      <c r="H22" s="628"/>
      <c r="I22" s="657"/>
      <c r="J22" s="672"/>
      <c r="K22" s="631"/>
      <c r="L22" s="634"/>
      <c r="M22" s="637"/>
      <c r="N22" s="562"/>
      <c r="O22" s="570"/>
      <c r="P22" s="570"/>
      <c r="Q22" s="640"/>
      <c r="R22" s="430" t="s">
        <v>29</v>
      </c>
      <c r="S22" s="450" t="s">
        <v>1040</v>
      </c>
      <c r="T22" s="444" t="s">
        <v>49</v>
      </c>
      <c r="U22" s="677"/>
      <c r="V22" s="642"/>
      <c r="W22" s="642"/>
      <c r="X22" s="644"/>
      <c r="Y22" s="644"/>
      <c r="Z22" s="612"/>
    </row>
    <row r="23" spans="1:27" s="423" customFormat="1" ht="15.75" customHeight="1" x14ac:dyDescent="0.3">
      <c r="A23" s="616"/>
      <c r="B23" s="573"/>
      <c r="C23" s="574"/>
      <c r="D23" s="619"/>
      <c r="E23" s="622"/>
      <c r="F23" s="625"/>
      <c r="G23" s="673"/>
      <c r="H23" s="629"/>
      <c r="I23" s="675"/>
      <c r="J23" s="673"/>
      <c r="K23" s="632"/>
      <c r="L23" s="635"/>
      <c r="M23" s="638"/>
      <c r="N23" s="575"/>
      <c r="O23" s="576"/>
      <c r="P23" s="576"/>
      <c r="Q23" s="641"/>
      <c r="R23" s="430" t="s">
        <v>29</v>
      </c>
      <c r="S23" s="482" t="s">
        <v>1041</v>
      </c>
      <c r="T23" s="577" t="s">
        <v>49</v>
      </c>
      <c r="U23" s="678"/>
      <c r="V23" s="676"/>
      <c r="W23" s="642"/>
      <c r="X23" s="644"/>
      <c r="Y23" s="644"/>
      <c r="Z23" s="613"/>
    </row>
    <row r="24" spans="1:27" s="423" customFormat="1" ht="29.4" customHeight="1" x14ac:dyDescent="0.25">
      <c r="A24" s="411" t="s">
        <v>1042</v>
      </c>
      <c r="B24" s="58" t="s">
        <v>174</v>
      </c>
      <c r="C24" s="411" t="s">
        <v>27</v>
      </c>
      <c r="D24" s="411" t="s">
        <v>453</v>
      </c>
      <c r="E24" s="411" t="s">
        <v>1043</v>
      </c>
      <c r="F24" s="416">
        <v>43556</v>
      </c>
      <c r="G24" s="416">
        <v>45382</v>
      </c>
      <c r="H24" s="414" t="s">
        <v>177</v>
      </c>
      <c r="I24" s="411" t="s">
        <v>120</v>
      </c>
      <c r="J24" s="416">
        <f>G24-540</f>
        <v>44842</v>
      </c>
      <c r="K24" s="412"/>
      <c r="L24" s="417"/>
      <c r="M24" s="417">
        <v>10904.48</v>
      </c>
      <c r="N24" s="433"/>
      <c r="O24" s="433"/>
      <c r="P24" s="433"/>
      <c r="Q24" s="419" t="s">
        <v>170</v>
      </c>
      <c r="R24" s="420" t="s">
        <v>438</v>
      </c>
      <c r="S24" s="434" t="s">
        <v>439</v>
      </c>
      <c r="T24" s="200" t="s">
        <v>39</v>
      </c>
      <c r="U24" s="411" t="s">
        <v>40</v>
      </c>
      <c r="V24" s="411" t="s">
        <v>75</v>
      </c>
      <c r="W24" s="411" t="s">
        <v>87</v>
      </c>
      <c r="X24" s="411" t="s">
        <v>108</v>
      </c>
      <c r="Y24" s="411" t="s">
        <v>98</v>
      </c>
      <c r="Z24" s="414" t="s">
        <v>1044</v>
      </c>
    </row>
    <row r="25" spans="1:27" s="423" customFormat="1" ht="29.4" customHeight="1" x14ac:dyDescent="0.25">
      <c r="A25" s="411" t="s">
        <v>1045</v>
      </c>
      <c r="B25" s="58" t="s">
        <v>174</v>
      </c>
      <c r="C25" s="411" t="s">
        <v>27</v>
      </c>
      <c r="D25" s="200" t="s">
        <v>1046</v>
      </c>
      <c r="E25" s="200" t="s">
        <v>1046</v>
      </c>
      <c r="F25" s="415">
        <v>44652</v>
      </c>
      <c r="G25" s="415">
        <v>45382</v>
      </c>
      <c r="H25" s="414" t="s">
        <v>35</v>
      </c>
      <c r="I25" s="415" t="s">
        <v>28</v>
      </c>
      <c r="J25" s="424">
        <f>G25-540</f>
        <v>44842</v>
      </c>
      <c r="K25" s="416" t="s">
        <v>28</v>
      </c>
      <c r="L25" s="417">
        <v>581918.68000000005</v>
      </c>
      <c r="M25" s="436">
        <f>SUM(L25/2)</f>
        <v>290959.34000000003</v>
      </c>
      <c r="N25" s="428"/>
      <c r="O25" s="428"/>
      <c r="P25" s="428"/>
      <c r="Q25" s="429" t="s">
        <v>1047</v>
      </c>
      <c r="R25" s="430" t="s">
        <v>416</v>
      </c>
      <c r="S25" s="432" t="s">
        <v>1048</v>
      </c>
      <c r="T25" s="200" t="s">
        <v>39</v>
      </c>
      <c r="U25" s="200" t="s">
        <v>418</v>
      </c>
      <c r="V25" s="200" t="s">
        <v>1049</v>
      </c>
      <c r="W25" s="200" t="s">
        <v>87</v>
      </c>
      <c r="X25" s="200" t="s">
        <v>77</v>
      </c>
      <c r="Y25" s="200" t="s">
        <v>182</v>
      </c>
      <c r="Z25" s="441" t="s">
        <v>1050</v>
      </c>
    </row>
    <row r="26" spans="1:27" s="423" customFormat="1" ht="29.4" customHeight="1" x14ac:dyDescent="0.25">
      <c r="A26" s="200" t="s">
        <v>1051</v>
      </c>
      <c r="B26" s="58" t="s">
        <v>174</v>
      </c>
      <c r="C26" s="200" t="s">
        <v>27</v>
      </c>
      <c r="D26" s="200" t="s">
        <v>303</v>
      </c>
      <c r="E26" s="200" t="s">
        <v>1052</v>
      </c>
      <c r="F26" s="416">
        <v>44652</v>
      </c>
      <c r="G26" s="416">
        <v>45382</v>
      </c>
      <c r="H26" s="414" t="s">
        <v>35</v>
      </c>
      <c r="I26" s="415" t="s">
        <v>28</v>
      </c>
      <c r="J26" s="424">
        <f>G26-540</f>
        <v>44842</v>
      </c>
      <c r="K26" s="416" t="s">
        <v>28</v>
      </c>
      <c r="L26" s="427">
        <v>122500</v>
      </c>
      <c r="M26" s="427">
        <v>61250</v>
      </c>
      <c r="N26" s="428"/>
      <c r="O26" s="428"/>
      <c r="P26" s="428"/>
      <c r="Q26" s="429" t="s">
        <v>305</v>
      </c>
      <c r="R26" s="430" t="s">
        <v>306</v>
      </c>
      <c r="S26" s="432" t="s">
        <v>307</v>
      </c>
      <c r="T26" s="200" t="s">
        <v>39</v>
      </c>
      <c r="U26" s="200" t="s">
        <v>308</v>
      </c>
      <c r="V26" s="200" t="s">
        <v>309</v>
      </c>
      <c r="W26" s="200" t="s">
        <v>28</v>
      </c>
      <c r="X26" s="200" t="s">
        <v>108</v>
      </c>
      <c r="Y26" s="200" t="s">
        <v>28</v>
      </c>
      <c r="Z26" s="414" t="s">
        <v>1053</v>
      </c>
    </row>
    <row r="27" spans="1:27" s="423" customFormat="1" ht="29.4" customHeight="1" x14ac:dyDescent="0.25">
      <c r="A27" s="200" t="s">
        <v>1054</v>
      </c>
      <c r="B27" s="58" t="s">
        <v>174</v>
      </c>
      <c r="C27" s="200" t="s">
        <v>27</v>
      </c>
      <c r="D27" s="200" t="s">
        <v>1055</v>
      </c>
      <c r="E27" s="200" t="s">
        <v>1056</v>
      </c>
      <c r="F27" s="416">
        <v>44657</v>
      </c>
      <c r="G27" s="416">
        <v>45387</v>
      </c>
      <c r="H27" s="414" t="s">
        <v>35</v>
      </c>
      <c r="I27" s="415" t="s">
        <v>28</v>
      </c>
      <c r="J27" s="416">
        <f>G27-540</f>
        <v>44847</v>
      </c>
      <c r="K27" s="416" t="s">
        <v>28</v>
      </c>
      <c r="L27" s="427">
        <v>43167.762164705884</v>
      </c>
      <c r="M27" s="427">
        <f>L27/2</f>
        <v>21583.881082352942</v>
      </c>
      <c r="N27" s="428"/>
      <c r="O27" s="428"/>
      <c r="P27" s="428"/>
      <c r="Q27" s="429" t="s">
        <v>47</v>
      </c>
      <c r="R27" s="430" t="s">
        <v>280</v>
      </c>
      <c r="S27" s="437" t="s">
        <v>1057</v>
      </c>
      <c r="T27" s="200" t="s">
        <v>49</v>
      </c>
      <c r="U27" s="200" t="s">
        <v>50</v>
      </c>
      <c r="V27" s="200" t="s">
        <v>51</v>
      </c>
      <c r="W27" s="200" t="s">
        <v>1058</v>
      </c>
      <c r="X27" s="200" t="s">
        <v>295</v>
      </c>
      <c r="Y27" s="456" t="s">
        <v>98</v>
      </c>
      <c r="Z27" s="599" t="s">
        <v>1059</v>
      </c>
    </row>
    <row r="28" spans="1:27" s="45" customFormat="1" ht="29.4" customHeight="1" x14ac:dyDescent="0.25">
      <c r="A28" s="2" t="s">
        <v>1060</v>
      </c>
      <c r="B28" s="58" t="s">
        <v>174</v>
      </c>
      <c r="C28" s="58" t="s">
        <v>55</v>
      </c>
      <c r="D28" s="58" t="s">
        <v>1061</v>
      </c>
      <c r="E28" s="58" t="s">
        <v>1062</v>
      </c>
      <c r="F28" s="42">
        <v>44291</v>
      </c>
      <c r="G28" s="42">
        <v>44378</v>
      </c>
      <c r="H28" s="86" t="s">
        <v>718</v>
      </c>
      <c r="I28" s="43" t="s">
        <v>28</v>
      </c>
      <c r="J28" s="42" t="s">
        <v>28</v>
      </c>
      <c r="K28" s="42"/>
      <c r="L28" s="176">
        <v>742244.08</v>
      </c>
      <c r="M28" s="42" t="s">
        <v>28</v>
      </c>
      <c r="N28" s="176"/>
      <c r="O28" s="176"/>
      <c r="P28" s="176"/>
      <c r="Q28" s="109" t="s">
        <v>29</v>
      </c>
      <c r="R28" s="58" t="s">
        <v>1063</v>
      </c>
      <c r="S28" s="58" t="s">
        <v>1064</v>
      </c>
      <c r="T28" s="58" t="s">
        <v>39</v>
      </c>
      <c r="U28" s="58" t="s">
        <v>353</v>
      </c>
      <c r="V28" s="58" t="s">
        <v>30</v>
      </c>
      <c r="W28" s="58" t="s">
        <v>87</v>
      </c>
      <c r="X28" s="58"/>
      <c r="Y28" s="58"/>
      <c r="Z28" s="58"/>
      <c r="AA28" s="46"/>
    </row>
    <row r="29" spans="1:27" s="45" customFormat="1" ht="151.80000000000001" x14ac:dyDescent="0.25">
      <c r="A29" s="390" t="s">
        <v>1060</v>
      </c>
      <c r="B29" s="58" t="s">
        <v>174</v>
      </c>
      <c r="C29" s="11" t="s">
        <v>55</v>
      </c>
      <c r="D29" s="11" t="s">
        <v>1061</v>
      </c>
      <c r="E29" s="11" t="s">
        <v>1065</v>
      </c>
      <c r="F29" s="205">
        <v>44291</v>
      </c>
      <c r="G29" s="205">
        <v>44378</v>
      </c>
      <c r="H29" s="391" t="s">
        <v>718</v>
      </c>
      <c r="I29" s="205" t="s">
        <v>28</v>
      </c>
      <c r="J29" s="166" t="s">
        <v>28</v>
      </c>
      <c r="K29" s="166"/>
      <c r="L29" s="327">
        <v>40854.26</v>
      </c>
      <c r="M29" s="166" t="s">
        <v>28</v>
      </c>
      <c r="N29" s="327"/>
      <c r="O29" s="327"/>
      <c r="P29" s="327"/>
      <c r="Q29" s="97" t="s">
        <v>29</v>
      </c>
      <c r="R29" s="11" t="s">
        <v>1063</v>
      </c>
      <c r="S29" s="11" t="s">
        <v>1066</v>
      </c>
      <c r="T29" s="11" t="s">
        <v>39</v>
      </c>
      <c r="U29" s="11" t="s">
        <v>353</v>
      </c>
      <c r="V29" s="11" t="s">
        <v>30</v>
      </c>
      <c r="W29" s="11" t="s">
        <v>87</v>
      </c>
      <c r="X29" s="11"/>
      <c r="Y29" s="11"/>
      <c r="Z29" s="11"/>
    </row>
    <row r="30" spans="1:27" s="53" customFormat="1" ht="40.950000000000003" customHeight="1" x14ac:dyDescent="0.25">
      <c r="A30" s="7" t="s">
        <v>1067</v>
      </c>
      <c r="B30" s="58" t="s">
        <v>174</v>
      </c>
      <c r="C30" s="7" t="s">
        <v>55</v>
      </c>
      <c r="D30" s="7" t="s">
        <v>1068</v>
      </c>
      <c r="E30" s="7" t="s">
        <v>1069</v>
      </c>
      <c r="F30" s="4">
        <v>44326</v>
      </c>
      <c r="G30" s="4">
        <v>44407</v>
      </c>
      <c r="H30" s="12" t="s">
        <v>169</v>
      </c>
      <c r="I30" s="9" t="s">
        <v>28</v>
      </c>
      <c r="J30" s="15" t="s">
        <v>28</v>
      </c>
      <c r="K30" s="4"/>
      <c r="L30" s="6">
        <v>10000</v>
      </c>
      <c r="M30" s="4" t="s">
        <v>28</v>
      </c>
      <c r="N30" s="10"/>
      <c r="O30" s="10"/>
      <c r="P30" s="10"/>
      <c r="Q30" s="94" t="s">
        <v>668</v>
      </c>
      <c r="R30" s="7" t="s">
        <v>1070</v>
      </c>
      <c r="S30" s="7" t="s">
        <v>1071</v>
      </c>
      <c r="T30" s="7" t="s">
        <v>49</v>
      </c>
      <c r="U30" s="7" t="s">
        <v>353</v>
      </c>
      <c r="V30" s="7" t="s">
        <v>115</v>
      </c>
      <c r="W30" s="7" t="s">
        <v>87</v>
      </c>
      <c r="X30" s="7"/>
      <c r="Y30" s="7"/>
      <c r="Z30" s="7"/>
      <c r="AA30" s="45"/>
    </row>
    <row r="31" spans="1:27" s="45" customFormat="1" ht="29.4" customHeight="1" x14ac:dyDescent="0.25">
      <c r="A31" s="3" t="s">
        <v>1072</v>
      </c>
      <c r="B31" s="58" t="s">
        <v>174</v>
      </c>
      <c r="C31" s="7" t="s">
        <v>55</v>
      </c>
      <c r="D31" s="7" t="s">
        <v>1073</v>
      </c>
      <c r="E31" s="7" t="s">
        <v>1074</v>
      </c>
      <c r="F31" s="4">
        <v>44348</v>
      </c>
      <c r="G31" s="4">
        <v>44409</v>
      </c>
      <c r="H31" s="12" t="s">
        <v>169</v>
      </c>
      <c r="I31" s="9" t="s">
        <v>28</v>
      </c>
      <c r="J31" s="4" t="s">
        <v>28</v>
      </c>
      <c r="K31" s="4"/>
      <c r="L31" s="10">
        <v>333066</v>
      </c>
      <c r="M31" s="4" t="s">
        <v>28</v>
      </c>
      <c r="N31" s="10"/>
      <c r="O31" s="10"/>
      <c r="P31" s="10"/>
      <c r="Q31" s="94" t="s">
        <v>743</v>
      </c>
      <c r="R31" s="7" t="s">
        <v>416</v>
      </c>
      <c r="S31" s="7" t="s">
        <v>1075</v>
      </c>
      <c r="T31" s="7" t="s">
        <v>39</v>
      </c>
      <c r="U31" s="7" t="s">
        <v>418</v>
      </c>
      <c r="V31" s="7" t="s">
        <v>613</v>
      </c>
      <c r="W31" s="7" t="s">
        <v>87</v>
      </c>
      <c r="X31" s="7" t="s">
        <v>77</v>
      </c>
      <c r="Y31" s="7" t="s">
        <v>334</v>
      </c>
      <c r="Z31" s="7" t="s">
        <v>1076</v>
      </c>
    </row>
    <row r="32" spans="1:27" s="45" customFormat="1" ht="29.4" customHeight="1" x14ac:dyDescent="0.25">
      <c r="A32" s="3" t="s">
        <v>1077</v>
      </c>
      <c r="B32" s="58" t="s">
        <v>174</v>
      </c>
      <c r="C32" s="7" t="s">
        <v>55</v>
      </c>
      <c r="D32" s="7" t="s">
        <v>1078</v>
      </c>
      <c r="E32" s="7" t="s">
        <v>1079</v>
      </c>
      <c r="F32" s="9">
        <v>44136</v>
      </c>
      <c r="G32" s="9">
        <v>44501</v>
      </c>
      <c r="H32" s="12" t="s">
        <v>58</v>
      </c>
      <c r="I32" s="9" t="s">
        <v>28</v>
      </c>
      <c r="J32" s="4" t="s">
        <v>28</v>
      </c>
      <c r="K32" s="4"/>
      <c r="L32" s="10">
        <v>27265</v>
      </c>
      <c r="M32" s="4" t="s">
        <v>28</v>
      </c>
      <c r="N32" s="10"/>
      <c r="O32" s="10"/>
      <c r="P32" s="10"/>
      <c r="Q32" s="94" t="s">
        <v>47</v>
      </c>
      <c r="R32" s="7" t="s">
        <v>433</v>
      </c>
      <c r="S32" s="7" t="s">
        <v>1080</v>
      </c>
      <c r="T32" s="7" t="s">
        <v>39</v>
      </c>
      <c r="U32" s="7" t="s">
        <v>353</v>
      </c>
      <c r="V32" s="7" t="s">
        <v>30</v>
      </c>
      <c r="W32" s="7" t="s">
        <v>87</v>
      </c>
      <c r="X32" s="7" t="s">
        <v>108</v>
      </c>
      <c r="Y32" s="7"/>
      <c r="Z32" s="14"/>
      <c r="AA32" s="49"/>
    </row>
    <row r="33" spans="1:29" s="45" customFormat="1" ht="29.4" customHeight="1" x14ac:dyDescent="0.25">
      <c r="A33" s="3" t="s">
        <v>1081</v>
      </c>
      <c r="B33" s="58" t="s">
        <v>174</v>
      </c>
      <c r="C33" s="7" t="s">
        <v>55</v>
      </c>
      <c r="D33" s="7" t="s">
        <v>1082</v>
      </c>
      <c r="E33" s="7" t="s">
        <v>1083</v>
      </c>
      <c r="F33" s="9">
        <v>43416</v>
      </c>
      <c r="G33" s="9">
        <v>44512</v>
      </c>
      <c r="H33" s="12" t="s">
        <v>67</v>
      </c>
      <c r="I33" s="9" t="s">
        <v>28</v>
      </c>
      <c r="J33" s="4" t="s">
        <v>28</v>
      </c>
      <c r="K33" s="4"/>
      <c r="L33" s="10">
        <v>300000</v>
      </c>
      <c r="M33" s="4" t="s">
        <v>28</v>
      </c>
      <c r="N33" s="10"/>
      <c r="O33" s="10"/>
      <c r="P33" s="10"/>
      <c r="Q33" s="94" t="s">
        <v>1084</v>
      </c>
      <c r="R33" s="7" t="s">
        <v>1085</v>
      </c>
      <c r="S33" s="7" t="s">
        <v>1086</v>
      </c>
      <c r="T33" s="7" t="s">
        <v>39</v>
      </c>
      <c r="U33" s="7" t="s">
        <v>360</v>
      </c>
      <c r="V33" s="7" t="s">
        <v>1087</v>
      </c>
      <c r="W33" s="7" t="s">
        <v>87</v>
      </c>
      <c r="X33" s="7" t="s">
        <v>108</v>
      </c>
      <c r="Y33" s="60" t="s">
        <v>98</v>
      </c>
      <c r="Z33" s="58"/>
      <c r="AA33" s="47"/>
    </row>
    <row r="34" spans="1:29" s="45" customFormat="1" ht="29.4" customHeight="1" x14ac:dyDescent="0.25">
      <c r="A34" s="3" t="s">
        <v>1088</v>
      </c>
      <c r="B34" s="58" t="s">
        <v>174</v>
      </c>
      <c r="C34" s="7" t="s">
        <v>55</v>
      </c>
      <c r="D34" s="7" t="s">
        <v>1089</v>
      </c>
      <c r="E34" s="7" t="s">
        <v>1090</v>
      </c>
      <c r="F34" s="9">
        <v>43544</v>
      </c>
      <c r="G34" s="9">
        <v>44530</v>
      </c>
      <c r="H34" s="12" t="s">
        <v>1091</v>
      </c>
      <c r="I34" s="9" t="s">
        <v>28</v>
      </c>
      <c r="J34" s="4" t="s">
        <v>28</v>
      </c>
      <c r="K34" s="4"/>
      <c r="L34" s="10">
        <v>2136737.38</v>
      </c>
      <c r="M34" s="4" t="s">
        <v>28</v>
      </c>
      <c r="N34" s="10"/>
      <c r="O34" s="10"/>
      <c r="P34" s="10"/>
      <c r="Q34" s="94" t="s">
        <v>564</v>
      </c>
      <c r="R34" s="7" t="s">
        <v>1092</v>
      </c>
      <c r="S34" s="7" t="s">
        <v>1093</v>
      </c>
      <c r="T34" s="7" t="s">
        <v>49</v>
      </c>
      <c r="U34" s="14" t="s">
        <v>353</v>
      </c>
      <c r="V34" s="7" t="s">
        <v>354</v>
      </c>
      <c r="W34" s="7" t="s">
        <v>660</v>
      </c>
      <c r="X34" s="7" t="s">
        <v>108</v>
      </c>
      <c r="Y34" s="60" t="s">
        <v>98</v>
      </c>
      <c r="Z34" s="58" t="s">
        <v>1094</v>
      </c>
    </row>
    <row r="35" spans="1:29" s="45" customFormat="1" ht="29.4" customHeight="1" x14ac:dyDescent="0.25">
      <c r="A35" s="3" t="s">
        <v>1095</v>
      </c>
      <c r="B35" s="58" t="s">
        <v>174</v>
      </c>
      <c r="C35" s="7" t="s">
        <v>55</v>
      </c>
      <c r="D35" s="7"/>
      <c r="E35" s="7" t="s">
        <v>1096</v>
      </c>
      <c r="F35" s="9">
        <v>45253</v>
      </c>
      <c r="G35" s="9">
        <v>45253</v>
      </c>
      <c r="H35" s="12" t="s">
        <v>1097</v>
      </c>
      <c r="I35" s="9" t="s">
        <v>28</v>
      </c>
      <c r="J35" s="4" t="s">
        <v>28</v>
      </c>
      <c r="K35" s="4"/>
      <c r="L35" s="55">
        <v>6742</v>
      </c>
      <c r="M35" s="4" t="s">
        <v>28</v>
      </c>
      <c r="N35" s="10"/>
      <c r="O35" s="10"/>
      <c r="P35" s="10"/>
      <c r="Q35" s="94" t="s">
        <v>92</v>
      </c>
      <c r="R35" s="7" t="s">
        <v>300</v>
      </c>
      <c r="S35" s="7" t="s">
        <v>1098</v>
      </c>
      <c r="T35" s="7" t="s">
        <v>49</v>
      </c>
      <c r="U35" s="14" t="s">
        <v>353</v>
      </c>
      <c r="V35" s="7" t="s">
        <v>354</v>
      </c>
      <c r="W35" s="7" t="s">
        <v>130</v>
      </c>
      <c r="X35" s="7" t="s">
        <v>1099</v>
      </c>
      <c r="Y35" s="60" t="s">
        <v>98</v>
      </c>
      <c r="Z35" s="58"/>
    </row>
    <row r="36" spans="1:29" s="47" customFormat="1" ht="222" customHeight="1" x14ac:dyDescent="0.25">
      <c r="A36" s="7" t="s">
        <v>1100</v>
      </c>
      <c r="B36" s="58" t="s">
        <v>174</v>
      </c>
      <c r="C36" s="7" t="s">
        <v>27</v>
      </c>
      <c r="D36" s="7" t="s">
        <v>1101</v>
      </c>
      <c r="E36" s="7" t="s">
        <v>1102</v>
      </c>
      <c r="F36" s="4">
        <v>44811</v>
      </c>
      <c r="G36" s="241">
        <v>45246</v>
      </c>
      <c r="H36" s="12" t="s">
        <v>58</v>
      </c>
      <c r="I36" s="4" t="s">
        <v>28</v>
      </c>
      <c r="J36" s="241">
        <f>G36-540</f>
        <v>44706</v>
      </c>
      <c r="K36" s="4" t="s">
        <v>28</v>
      </c>
      <c r="L36" s="372">
        <v>129000</v>
      </c>
      <c r="M36" s="372">
        <v>43000</v>
      </c>
      <c r="N36" s="20"/>
      <c r="O36" s="20"/>
      <c r="P36" s="20"/>
      <c r="Q36" s="347" t="s">
        <v>47</v>
      </c>
      <c r="R36" s="346" t="s">
        <v>193</v>
      </c>
      <c r="S36" s="82" t="s">
        <v>1101</v>
      </c>
      <c r="T36" s="7" t="s">
        <v>114</v>
      </c>
      <c r="U36" s="12" t="s">
        <v>50</v>
      </c>
      <c r="V36" s="12" t="s">
        <v>51</v>
      </c>
      <c r="W36" s="12" t="s">
        <v>985</v>
      </c>
      <c r="X36" s="7"/>
      <c r="Y36" s="7"/>
      <c r="Z36" s="7" t="s">
        <v>1103</v>
      </c>
      <c r="AA36" s="45"/>
      <c r="AC36" s="102"/>
    </row>
    <row r="37" spans="1:29" s="45" customFormat="1" ht="29.4" customHeight="1" x14ac:dyDescent="0.25">
      <c r="A37" s="7" t="s">
        <v>1104</v>
      </c>
      <c r="B37" s="58" t="s">
        <v>174</v>
      </c>
      <c r="C37" s="7" t="s">
        <v>55</v>
      </c>
      <c r="D37" s="7" t="s">
        <v>1105</v>
      </c>
      <c r="E37" s="7" t="s">
        <v>1106</v>
      </c>
      <c r="F37" s="4">
        <v>44378</v>
      </c>
      <c r="G37" s="4">
        <v>44531</v>
      </c>
      <c r="H37" s="12" t="s">
        <v>657</v>
      </c>
      <c r="I37" s="4">
        <v>44732</v>
      </c>
      <c r="J37" s="4">
        <f>G37-540</f>
        <v>43991</v>
      </c>
      <c r="K37" s="4"/>
      <c r="L37" s="54">
        <v>43303</v>
      </c>
      <c r="M37" s="50" t="s">
        <v>28</v>
      </c>
      <c r="N37" s="20"/>
      <c r="O37" s="20"/>
      <c r="P37" s="20"/>
      <c r="Q37" s="94" t="s">
        <v>396</v>
      </c>
      <c r="R37" s="7" t="s">
        <v>397</v>
      </c>
      <c r="S37" s="7" t="s">
        <v>1107</v>
      </c>
      <c r="T37" s="7" t="s">
        <v>39</v>
      </c>
      <c r="U37" s="7" t="s">
        <v>428</v>
      </c>
      <c r="V37" s="7" t="s">
        <v>1108</v>
      </c>
      <c r="W37" s="7" t="s">
        <v>87</v>
      </c>
      <c r="X37" s="7"/>
      <c r="Y37" s="60"/>
      <c r="Z37" s="58"/>
    </row>
    <row r="38" spans="1:29" s="45" customFormat="1" ht="39" customHeight="1" x14ac:dyDescent="0.25">
      <c r="A38" s="3" t="s">
        <v>1109</v>
      </c>
      <c r="B38" s="58" t="s">
        <v>174</v>
      </c>
      <c r="C38" s="7" t="s">
        <v>55</v>
      </c>
      <c r="D38" s="7" t="s">
        <v>1110</v>
      </c>
      <c r="E38" s="7" t="s">
        <v>1111</v>
      </c>
      <c r="F38" s="4">
        <v>44409</v>
      </c>
      <c r="G38" s="4">
        <v>44531</v>
      </c>
      <c r="H38" s="12" t="s">
        <v>786</v>
      </c>
      <c r="I38" s="9" t="s">
        <v>28</v>
      </c>
      <c r="J38" s="4" t="s">
        <v>28</v>
      </c>
      <c r="K38" s="4"/>
      <c r="L38" s="51">
        <v>20848.5</v>
      </c>
      <c r="M38" s="4" t="s">
        <v>28</v>
      </c>
      <c r="N38" s="10"/>
      <c r="O38" s="10"/>
      <c r="P38" s="10"/>
      <c r="Q38" s="94" t="s">
        <v>428</v>
      </c>
      <c r="R38" s="7" t="s">
        <v>397</v>
      </c>
      <c r="S38" s="7" t="s">
        <v>1107</v>
      </c>
      <c r="T38" s="7" t="s">
        <v>49</v>
      </c>
      <c r="U38" s="7" t="s">
        <v>428</v>
      </c>
      <c r="V38" s="7" t="s">
        <v>1108</v>
      </c>
      <c r="W38" s="7" t="s">
        <v>87</v>
      </c>
      <c r="X38" s="7" t="s">
        <v>77</v>
      </c>
      <c r="Y38" s="7" t="s">
        <v>1112</v>
      </c>
      <c r="Z38" s="11"/>
      <c r="AA38" s="46"/>
    </row>
    <row r="39" spans="1:29" s="45" customFormat="1" ht="29.4" customHeight="1" x14ac:dyDescent="0.25">
      <c r="A39" s="3" t="s">
        <v>1113</v>
      </c>
      <c r="B39" s="58" t="s">
        <v>174</v>
      </c>
      <c r="C39" s="3" t="s">
        <v>27</v>
      </c>
      <c r="D39" s="7" t="s">
        <v>527</v>
      </c>
      <c r="E39" s="7" t="s">
        <v>1114</v>
      </c>
      <c r="F39" s="4">
        <v>43497</v>
      </c>
      <c r="G39" s="4">
        <v>44592</v>
      </c>
      <c r="H39" s="12" t="s">
        <v>67</v>
      </c>
      <c r="I39" s="3">
        <v>1</v>
      </c>
      <c r="J39" s="4">
        <f>G39-540</f>
        <v>44052</v>
      </c>
      <c r="K39" s="4"/>
      <c r="L39" s="6">
        <v>120000</v>
      </c>
      <c r="M39" s="6">
        <v>120000</v>
      </c>
      <c r="N39" s="10"/>
      <c r="O39" s="10"/>
      <c r="P39" s="10"/>
      <c r="Q39" s="94" t="s">
        <v>47</v>
      </c>
      <c r="R39" s="7" t="s">
        <v>1115</v>
      </c>
      <c r="S39" s="7" t="s">
        <v>1116</v>
      </c>
      <c r="T39" s="7" t="s">
        <v>1117</v>
      </c>
      <c r="U39" s="7" t="s">
        <v>1118</v>
      </c>
      <c r="V39" s="7" t="s">
        <v>1119</v>
      </c>
      <c r="W39" s="7" t="s">
        <v>1120</v>
      </c>
      <c r="X39" s="7" t="s">
        <v>77</v>
      </c>
      <c r="Y39" s="7" t="s">
        <v>334</v>
      </c>
      <c r="Z39" s="7" t="s">
        <v>1121</v>
      </c>
    </row>
    <row r="40" spans="1:29" s="45" customFormat="1" ht="29.4" customHeight="1" x14ac:dyDescent="0.25">
      <c r="A40" s="3" t="s">
        <v>1122</v>
      </c>
      <c r="B40" s="58" t="s">
        <v>174</v>
      </c>
      <c r="C40" s="7" t="s">
        <v>55</v>
      </c>
      <c r="D40" s="7" t="s">
        <v>1123</v>
      </c>
      <c r="E40" s="7" t="s">
        <v>1124</v>
      </c>
      <c r="F40" s="4">
        <v>44440</v>
      </c>
      <c r="G40" s="4">
        <v>44651</v>
      </c>
      <c r="H40" s="12" t="s">
        <v>852</v>
      </c>
      <c r="I40" s="9" t="s">
        <v>28</v>
      </c>
      <c r="J40" s="4" t="s">
        <v>28</v>
      </c>
      <c r="K40" s="4"/>
      <c r="L40" s="10">
        <v>16989</v>
      </c>
      <c r="M40" s="4" t="s">
        <v>28</v>
      </c>
      <c r="N40" s="10"/>
      <c r="O40" s="10"/>
      <c r="P40" s="10"/>
      <c r="Q40" s="94" t="s">
        <v>1125</v>
      </c>
      <c r="R40" s="7" t="s">
        <v>273</v>
      </c>
      <c r="S40" s="7" t="s">
        <v>1126</v>
      </c>
      <c r="T40" s="7" t="s">
        <v>49</v>
      </c>
      <c r="U40" s="7" t="s">
        <v>128</v>
      </c>
      <c r="V40" s="7" t="s">
        <v>1127</v>
      </c>
      <c r="W40" s="7" t="s">
        <v>87</v>
      </c>
      <c r="X40" s="7" t="s">
        <v>108</v>
      </c>
      <c r="Y40" s="7" t="s">
        <v>28</v>
      </c>
      <c r="Z40" s="7"/>
    </row>
    <row r="41" spans="1:29" s="45" customFormat="1" ht="29.4" customHeight="1" x14ac:dyDescent="0.25">
      <c r="A41" s="3" t="s">
        <v>1128</v>
      </c>
      <c r="B41" s="58" t="s">
        <v>174</v>
      </c>
      <c r="C41" s="7" t="s">
        <v>55</v>
      </c>
      <c r="D41" s="7" t="s">
        <v>1129</v>
      </c>
      <c r="E41" s="7" t="s">
        <v>1130</v>
      </c>
      <c r="F41" s="4">
        <v>44531</v>
      </c>
      <c r="G41" s="4">
        <v>44651</v>
      </c>
      <c r="H41" s="12" t="s">
        <v>718</v>
      </c>
      <c r="I41" s="9" t="s">
        <v>28</v>
      </c>
      <c r="J41" s="4" t="s">
        <v>28</v>
      </c>
      <c r="K41" s="4"/>
      <c r="L41" s="10">
        <v>20000</v>
      </c>
      <c r="M41" s="4" t="s">
        <v>28</v>
      </c>
      <c r="N41" s="10"/>
      <c r="O41" s="10"/>
      <c r="P41" s="10"/>
      <c r="Q41" s="94" t="s">
        <v>102</v>
      </c>
      <c r="R41" s="7" t="s">
        <v>113</v>
      </c>
      <c r="S41" s="7" t="s">
        <v>1131</v>
      </c>
      <c r="T41" s="7" t="s">
        <v>49</v>
      </c>
      <c r="U41" s="7" t="s">
        <v>128</v>
      </c>
      <c r="V41" s="7" t="s">
        <v>1127</v>
      </c>
      <c r="W41" s="7" t="s">
        <v>87</v>
      </c>
      <c r="X41" s="7" t="s">
        <v>108</v>
      </c>
      <c r="Y41" s="7" t="s">
        <v>28</v>
      </c>
      <c r="Z41" s="7"/>
    </row>
    <row r="42" spans="1:29" s="45" customFormat="1" ht="29.4" customHeight="1" x14ac:dyDescent="0.25">
      <c r="A42" s="7" t="s">
        <v>1132</v>
      </c>
      <c r="B42" s="58" t="s">
        <v>174</v>
      </c>
      <c r="C42" s="7" t="s">
        <v>55</v>
      </c>
      <c r="D42" s="7" t="s">
        <v>1133</v>
      </c>
      <c r="E42" s="7" t="s">
        <v>1134</v>
      </c>
      <c r="F42" s="4">
        <v>44655</v>
      </c>
      <c r="G42" s="4">
        <v>44655</v>
      </c>
      <c r="H42" s="12">
        <f>(G42-F42)/(365/12)</f>
        <v>0</v>
      </c>
      <c r="I42" s="9" t="s">
        <v>28</v>
      </c>
      <c r="J42" s="4" t="s">
        <v>28</v>
      </c>
      <c r="K42" s="35" t="s">
        <v>28</v>
      </c>
      <c r="L42" s="23">
        <v>165960</v>
      </c>
      <c r="M42" s="4" t="s">
        <v>28</v>
      </c>
      <c r="N42" s="10"/>
      <c r="O42" s="10"/>
      <c r="P42" s="10"/>
      <c r="Q42" s="94" t="s">
        <v>102</v>
      </c>
      <c r="R42" s="7" t="s">
        <v>767</v>
      </c>
      <c r="S42" s="19" t="s">
        <v>1135</v>
      </c>
      <c r="T42" s="7" t="s">
        <v>536</v>
      </c>
      <c r="U42" s="7" t="s">
        <v>428</v>
      </c>
      <c r="V42" s="7" t="s">
        <v>702</v>
      </c>
      <c r="W42" s="7" t="s">
        <v>1136</v>
      </c>
      <c r="X42" s="7" t="s">
        <v>77</v>
      </c>
      <c r="Y42" s="7" t="s">
        <v>1137</v>
      </c>
      <c r="Z42" s="7"/>
    </row>
    <row r="43" spans="1:29" s="45" customFormat="1" ht="46.95" customHeight="1" x14ac:dyDescent="0.25">
      <c r="A43" s="7" t="s">
        <v>1138</v>
      </c>
      <c r="B43" s="58" t="s">
        <v>174</v>
      </c>
      <c r="C43" s="7" t="s">
        <v>55</v>
      </c>
      <c r="D43" s="7" t="s">
        <v>1139</v>
      </c>
      <c r="E43" s="7" t="s">
        <v>1134</v>
      </c>
      <c r="F43" s="4">
        <v>44655</v>
      </c>
      <c r="G43" s="4">
        <v>44655</v>
      </c>
      <c r="H43" s="12">
        <f>(G43-F43)/(365/12)</f>
        <v>0</v>
      </c>
      <c r="I43" s="9" t="s">
        <v>28</v>
      </c>
      <c r="J43" s="4" t="s">
        <v>28</v>
      </c>
      <c r="K43" s="4" t="s">
        <v>28</v>
      </c>
      <c r="L43" s="10">
        <v>83448</v>
      </c>
      <c r="M43" s="4" t="s">
        <v>28</v>
      </c>
      <c r="N43" s="10"/>
      <c r="O43" s="10"/>
      <c r="P43" s="10"/>
      <c r="Q43" s="94" t="s">
        <v>102</v>
      </c>
      <c r="R43" s="7" t="s">
        <v>767</v>
      </c>
      <c r="S43" s="19" t="s">
        <v>1140</v>
      </c>
      <c r="T43" s="7"/>
      <c r="U43" s="7" t="s">
        <v>428</v>
      </c>
      <c r="V43" s="7" t="s">
        <v>702</v>
      </c>
      <c r="W43" s="7" t="s">
        <v>1136</v>
      </c>
      <c r="X43" s="7" t="s">
        <v>77</v>
      </c>
      <c r="Y43" s="7" t="s">
        <v>1137</v>
      </c>
      <c r="Z43" s="7"/>
    </row>
    <row r="44" spans="1:29" s="45" customFormat="1" ht="60" customHeight="1" x14ac:dyDescent="0.25">
      <c r="A44" s="7" t="s">
        <v>1141</v>
      </c>
      <c r="B44" s="58" t="s">
        <v>174</v>
      </c>
      <c r="C44" s="7" t="s">
        <v>55</v>
      </c>
      <c r="D44" s="7" t="s">
        <v>1142</v>
      </c>
      <c r="E44" s="7" t="s">
        <v>1143</v>
      </c>
      <c r="F44" s="4">
        <v>44431</v>
      </c>
      <c r="G44" s="4">
        <v>44681</v>
      </c>
      <c r="H44" s="12" t="s">
        <v>246</v>
      </c>
      <c r="I44" s="9" t="s">
        <v>28</v>
      </c>
      <c r="J44" s="4" t="s">
        <v>28</v>
      </c>
      <c r="K44" s="4"/>
      <c r="L44" s="10">
        <v>96400</v>
      </c>
      <c r="M44" s="4" t="s">
        <v>28</v>
      </c>
      <c r="N44" s="10"/>
      <c r="O44" s="10"/>
      <c r="P44" s="10"/>
      <c r="Q44" s="94" t="s">
        <v>668</v>
      </c>
      <c r="R44" s="7" t="s">
        <v>739</v>
      </c>
      <c r="S44" s="7" t="s">
        <v>1144</v>
      </c>
      <c r="T44" s="7" t="s">
        <v>49</v>
      </c>
      <c r="U44" s="7" t="s">
        <v>353</v>
      </c>
      <c r="V44" s="7" t="s">
        <v>115</v>
      </c>
      <c r="W44" s="7" t="s">
        <v>87</v>
      </c>
      <c r="X44" s="7" t="s">
        <v>77</v>
      </c>
      <c r="Y44" s="7" t="s">
        <v>1145</v>
      </c>
      <c r="Z44" s="7"/>
      <c r="AA44" s="46"/>
    </row>
    <row r="45" spans="1:29" s="45" customFormat="1" ht="29.4" customHeight="1" x14ac:dyDescent="0.25">
      <c r="A45" s="13" t="s">
        <v>1146</v>
      </c>
      <c r="B45" s="58" t="s">
        <v>174</v>
      </c>
      <c r="C45" s="238" t="s">
        <v>1147</v>
      </c>
      <c r="D45" s="14" t="s">
        <v>1148</v>
      </c>
      <c r="E45" s="14" t="s">
        <v>1149</v>
      </c>
      <c r="F45" s="18">
        <v>42125</v>
      </c>
      <c r="G45" s="15">
        <v>44682</v>
      </c>
      <c r="H45" s="33" t="s">
        <v>599</v>
      </c>
      <c r="I45" s="18" t="s">
        <v>28</v>
      </c>
      <c r="J45" s="15">
        <f>G45-540</f>
        <v>44142</v>
      </c>
      <c r="K45" s="15" t="s">
        <v>28</v>
      </c>
      <c r="L45" s="392">
        <v>9981.5</v>
      </c>
      <c r="M45" s="392">
        <f>SUM(L45/5)</f>
        <v>1996.3</v>
      </c>
      <c r="N45" s="16"/>
      <c r="O45" s="16"/>
      <c r="P45" s="16"/>
      <c r="Q45" s="95" t="s">
        <v>139</v>
      </c>
      <c r="R45" s="14" t="s">
        <v>1150</v>
      </c>
      <c r="S45" s="14" t="s">
        <v>1151</v>
      </c>
      <c r="T45" s="14" t="s">
        <v>49</v>
      </c>
      <c r="U45" s="14" t="s">
        <v>50</v>
      </c>
      <c r="V45" s="14" t="s">
        <v>1152</v>
      </c>
      <c r="W45" s="14" t="s">
        <v>30</v>
      </c>
      <c r="X45" s="14" t="s">
        <v>108</v>
      </c>
      <c r="Y45" s="13" t="s">
        <v>98</v>
      </c>
      <c r="Z45" s="7"/>
    </row>
    <row r="46" spans="1:29" s="45" customFormat="1" ht="96.6" x14ac:dyDescent="0.25">
      <c r="A46" s="2" t="s">
        <v>1153</v>
      </c>
      <c r="B46" s="58" t="s">
        <v>174</v>
      </c>
      <c r="C46" s="58" t="s">
        <v>55</v>
      </c>
      <c r="D46" s="58" t="s">
        <v>1154</v>
      </c>
      <c r="E46" s="58" t="s">
        <v>1155</v>
      </c>
      <c r="F46" s="42">
        <v>44518</v>
      </c>
      <c r="G46" s="42">
        <v>44687</v>
      </c>
      <c r="H46" s="396" t="s">
        <v>852</v>
      </c>
      <c r="I46" s="43" t="s">
        <v>28</v>
      </c>
      <c r="J46" s="42" t="s">
        <v>28</v>
      </c>
      <c r="K46" s="42"/>
      <c r="L46" s="395">
        <v>204742</v>
      </c>
      <c r="M46" s="395">
        <v>204742</v>
      </c>
      <c r="N46" s="176"/>
      <c r="O46" s="176"/>
      <c r="P46" s="328"/>
      <c r="Q46" s="109" t="s">
        <v>668</v>
      </c>
      <c r="R46" s="58" t="s">
        <v>1156</v>
      </c>
      <c r="S46" s="58" t="s">
        <v>1157</v>
      </c>
      <c r="T46" s="58" t="s">
        <v>114</v>
      </c>
      <c r="U46" s="58" t="s">
        <v>200</v>
      </c>
      <c r="V46" s="58" t="s">
        <v>1158</v>
      </c>
      <c r="W46" s="58" t="s">
        <v>87</v>
      </c>
      <c r="X46" s="58" t="s">
        <v>108</v>
      </c>
      <c r="Y46" s="58" t="s">
        <v>28</v>
      </c>
      <c r="Z46" s="352"/>
      <c r="AA46" s="46"/>
    </row>
    <row r="47" spans="1:29" s="45" customFormat="1" ht="69" x14ac:dyDescent="0.25">
      <c r="A47" s="201" t="s">
        <v>1159</v>
      </c>
      <c r="B47" s="58" t="s">
        <v>174</v>
      </c>
      <c r="C47" s="155" t="s">
        <v>80</v>
      </c>
      <c r="D47" s="99" t="s">
        <v>1160</v>
      </c>
      <c r="E47" s="109" t="s">
        <v>1161</v>
      </c>
      <c r="F47" s="129">
        <v>45201</v>
      </c>
      <c r="G47" s="118">
        <v>45262</v>
      </c>
      <c r="H47" s="155" t="s">
        <v>1162</v>
      </c>
      <c r="I47" s="119" t="s">
        <v>28</v>
      </c>
      <c r="J47" s="4" t="s">
        <v>28</v>
      </c>
      <c r="K47" s="112" t="s">
        <v>28</v>
      </c>
      <c r="L47" s="373">
        <v>13885.83</v>
      </c>
      <c r="M47" s="373">
        <v>13885.83</v>
      </c>
      <c r="N47" s="71"/>
      <c r="O47" s="153"/>
      <c r="P47" s="209"/>
      <c r="Q47" s="137" t="s">
        <v>47</v>
      </c>
      <c r="R47" s="345" t="s">
        <v>1163</v>
      </c>
      <c r="S47" s="357" t="s">
        <v>1164</v>
      </c>
      <c r="T47" s="186" t="s">
        <v>49</v>
      </c>
      <c r="U47" s="188" t="s">
        <v>778</v>
      </c>
      <c r="V47" s="186" t="s">
        <v>636</v>
      </c>
      <c r="W47" s="152" t="s">
        <v>130</v>
      </c>
      <c r="X47" s="152" t="s">
        <v>63</v>
      </c>
      <c r="Y47" s="109"/>
      <c r="Z47" s="116"/>
    </row>
    <row r="48" spans="1:29" s="45" customFormat="1" ht="289.8" x14ac:dyDescent="0.25">
      <c r="A48" s="199" t="s">
        <v>1165</v>
      </c>
      <c r="B48" s="58" t="s">
        <v>174</v>
      </c>
      <c r="C48" s="291" t="s">
        <v>27</v>
      </c>
      <c r="D48" s="296" t="s">
        <v>1166</v>
      </c>
      <c r="E48" s="298" t="s">
        <v>1167</v>
      </c>
      <c r="F48" s="280">
        <v>45145</v>
      </c>
      <c r="G48" s="280">
        <v>45236</v>
      </c>
      <c r="H48" s="281" t="s">
        <v>718</v>
      </c>
      <c r="I48" s="282" t="s">
        <v>28</v>
      </c>
      <c r="J48" s="4" t="s">
        <v>28</v>
      </c>
      <c r="K48" s="283" t="s">
        <v>28</v>
      </c>
      <c r="L48" s="376">
        <v>34000</v>
      </c>
      <c r="M48" s="376">
        <v>34000</v>
      </c>
      <c r="N48" s="68"/>
      <c r="O48" s="277"/>
      <c r="P48" s="85"/>
      <c r="Q48" s="344" t="s">
        <v>727</v>
      </c>
      <c r="R48" s="345" t="s">
        <v>728</v>
      </c>
      <c r="S48" s="356" t="s">
        <v>1168</v>
      </c>
      <c r="T48" s="152" t="s">
        <v>49</v>
      </c>
      <c r="U48" s="156" t="s">
        <v>115</v>
      </c>
      <c r="V48" s="186" t="s">
        <v>116</v>
      </c>
      <c r="W48" s="278" t="s">
        <v>87</v>
      </c>
      <c r="X48" s="279"/>
      <c r="Y48" s="97"/>
      <c r="Z48" s="276"/>
    </row>
    <row r="49" spans="1:27" ht="69.599999999999994" x14ac:dyDescent="0.3">
      <c r="A49" s="2" t="s">
        <v>1169</v>
      </c>
      <c r="B49" s="58" t="s">
        <v>174</v>
      </c>
      <c r="C49" s="58" t="s">
        <v>55</v>
      </c>
      <c r="D49" s="58" t="s">
        <v>1170</v>
      </c>
      <c r="E49" s="58" t="s">
        <v>1171</v>
      </c>
      <c r="F49" s="42">
        <v>44518</v>
      </c>
      <c r="G49" s="42">
        <v>44687</v>
      </c>
      <c r="H49" s="86" t="s">
        <v>852</v>
      </c>
      <c r="I49" s="360" t="s">
        <v>28</v>
      </c>
      <c r="J49" s="333" t="s">
        <v>28</v>
      </c>
      <c r="K49" s="333"/>
      <c r="L49" s="397">
        <v>40000</v>
      </c>
      <c r="M49" s="333" t="s">
        <v>28</v>
      </c>
      <c r="N49" s="397"/>
      <c r="O49" s="397"/>
      <c r="P49" s="176"/>
      <c r="Q49" s="109" t="s">
        <v>1172</v>
      </c>
      <c r="R49" s="58" t="s">
        <v>1156</v>
      </c>
      <c r="S49" s="58" t="s">
        <v>1173</v>
      </c>
      <c r="T49" s="58" t="s">
        <v>49</v>
      </c>
      <c r="U49" s="58" t="s">
        <v>404</v>
      </c>
      <c r="V49" s="58" t="s">
        <v>87</v>
      </c>
      <c r="W49" s="58" t="s">
        <v>87</v>
      </c>
      <c r="X49" s="58" t="s">
        <v>131</v>
      </c>
      <c r="Y49" s="58" t="s">
        <v>28</v>
      </c>
      <c r="Z49" s="17"/>
      <c r="AA49" s="45"/>
    </row>
    <row r="50" spans="1:27" s="100" customFormat="1" ht="333" customHeight="1" x14ac:dyDescent="0.25">
      <c r="A50" s="1" t="s">
        <v>1174</v>
      </c>
      <c r="B50" s="58" t="s">
        <v>174</v>
      </c>
      <c r="C50" s="364" t="s">
        <v>55</v>
      </c>
      <c r="D50" s="75" t="s">
        <v>1175</v>
      </c>
      <c r="E50" s="87"/>
      <c r="F50" s="333">
        <v>45007</v>
      </c>
      <c r="G50" s="333" t="s">
        <v>1176</v>
      </c>
      <c r="H50" s="365" t="s">
        <v>1177</v>
      </c>
      <c r="I50" s="366" t="s">
        <v>28</v>
      </c>
      <c r="J50" s="74" t="s">
        <v>28</v>
      </c>
      <c r="K50" s="367" t="s">
        <v>28</v>
      </c>
      <c r="L50" s="374">
        <v>630672.77</v>
      </c>
      <c r="M50" s="377" t="s">
        <v>28</v>
      </c>
      <c r="N50" s="361"/>
      <c r="O50" s="361"/>
      <c r="P50" s="361"/>
      <c r="Q50" s="267" t="s">
        <v>102</v>
      </c>
      <c r="R50" s="2" t="s">
        <v>497</v>
      </c>
      <c r="S50" s="329" t="s">
        <v>1178</v>
      </c>
      <c r="T50" s="2" t="s">
        <v>49</v>
      </c>
      <c r="U50" s="364" t="s">
        <v>778</v>
      </c>
      <c r="V50" s="2" t="s">
        <v>636</v>
      </c>
      <c r="W50" s="2" t="s">
        <v>130</v>
      </c>
      <c r="X50" s="130" t="s">
        <v>131</v>
      </c>
      <c r="Y50" s="70"/>
      <c r="Z50" s="368"/>
      <c r="AA50" s="45"/>
    </row>
    <row r="51" spans="1:27" s="45" customFormat="1" ht="41.4" x14ac:dyDescent="0.25">
      <c r="A51" s="75">
        <v>229156</v>
      </c>
      <c r="B51" s="58" t="s">
        <v>174</v>
      </c>
      <c r="C51" s="58" t="s">
        <v>27</v>
      </c>
      <c r="D51" s="1" t="s">
        <v>1179</v>
      </c>
      <c r="E51" s="1" t="s">
        <v>1180</v>
      </c>
      <c r="F51" s="108">
        <v>45200</v>
      </c>
      <c r="G51" s="108">
        <v>45260</v>
      </c>
      <c r="H51" s="86" t="s">
        <v>169</v>
      </c>
      <c r="I51" s="1" t="s">
        <v>28</v>
      </c>
      <c r="J51" s="108" t="s">
        <v>28</v>
      </c>
      <c r="K51" s="108" t="s">
        <v>28</v>
      </c>
      <c r="L51" s="373">
        <v>12050</v>
      </c>
      <c r="M51" s="373">
        <v>12050</v>
      </c>
      <c r="N51" s="71"/>
      <c r="O51" s="71"/>
      <c r="P51" s="71"/>
      <c r="Q51" s="348" t="s">
        <v>47</v>
      </c>
      <c r="R51" s="2" t="s">
        <v>1181</v>
      </c>
      <c r="S51" s="245" t="s">
        <v>1179</v>
      </c>
      <c r="T51" s="2" t="s">
        <v>49</v>
      </c>
      <c r="U51" s="59" t="s">
        <v>381</v>
      </c>
      <c r="V51" s="2" t="s">
        <v>382</v>
      </c>
      <c r="W51" s="2" t="s">
        <v>87</v>
      </c>
      <c r="X51" s="2" t="s">
        <v>63</v>
      </c>
      <c r="Y51" s="1"/>
      <c r="Z51" s="58"/>
    </row>
    <row r="52" spans="1:27" s="45" customFormat="1" ht="27.6" x14ac:dyDescent="0.25">
      <c r="A52" s="201" t="s">
        <v>1182</v>
      </c>
      <c r="B52" s="58" t="s">
        <v>174</v>
      </c>
      <c r="C52" s="155" t="s">
        <v>80</v>
      </c>
      <c r="D52" s="99" t="s">
        <v>784</v>
      </c>
      <c r="E52" s="398" t="s">
        <v>1183</v>
      </c>
      <c r="F52" s="118">
        <v>45225</v>
      </c>
      <c r="G52" s="118">
        <v>45291</v>
      </c>
      <c r="H52" s="155" t="s">
        <v>217</v>
      </c>
      <c r="I52" s="119" t="s">
        <v>28</v>
      </c>
      <c r="J52" s="42" t="s">
        <v>28</v>
      </c>
      <c r="K52" s="112" t="s">
        <v>28</v>
      </c>
      <c r="L52" s="373">
        <v>5835</v>
      </c>
      <c r="M52" s="373">
        <v>5835</v>
      </c>
      <c r="N52" s="71"/>
      <c r="O52" s="153"/>
      <c r="P52" s="71"/>
      <c r="Q52" s="115" t="s">
        <v>1184</v>
      </c>
      <c r="R52" s="2" t="s">
        <v>1185</v>
      </c>
      <c r="S52" s="379" t="s">
        <v>1186</v>
      </c>
      <c r="T52" s="160" t="s">
        <v>49</v>
      </c>
      <c r="U52" s="369" t="s">
        <v>428</v>
      </c>
      <c r="V52" s="370" t="s">
        <v>789</v>
      </c>
      <c r="W52" s="371" t="s">
        <v>87</v>
      </c>
      <c r="X52" s="160" t="s">
        <v>577</v>
      </c>
      <c r="Y52" s="154" t="s">
        <v>1187</v>
      </c>
      <c r="Z52" s="380" t="s">
        <v>1188</v>
      </c>
    </row>
    <row r="53" spans="1:27" s="45" customFormat="1" ht="41.4" x14ac:dyDescent="0.25">
      <c r="A53" s="314" t="s">
        <v>1189</v>
      </c>
      <c r="B53" s="58" t="s">
        <v>174</v>
      </c>
      <c r="C53" s="187" t="s">
        <v>80</v>
      </c>
      <c r="D53" s="88" t="s">
        <v>1190</v>
      </c>
      <c r="E53" s="399" t="s">
        <v>1191</v>
      </c>
      <c r="F53" s="189">
        <v>45240</v>
      </c>
      <c r="G53" s="189">
        <v>45282</v>
      </c>
      <c r="H53" s="187" t="s">
        <v>1192</v>
      </c>
      <c r="I53" s="192" t="s">
        <v>28</v>
      </c>
      <c r="J53" s="74" t="s">
        <v>28</v>
      </c>
      <c r="K53" s="334" t="s">
        <v>28</v>
      </c>
      <c r="L53" s="375">
        <v>11075.9</v>
      </c>
      <c r="M53" s="375">
        <v>11075.9</v>
      </c>
      <c r="N53" s="89">
        <v>11076</v>
      </c>
      <c r="O53" s="362"/>
      <c r="P53" s="89"/>
      <c r="Q53" s="196" t="s">
        <v>1193</v>
      </c>
      <c r="R53" s="130" t="s">
        <v>1194</v>
      </c>
      <c r="S53" s="379" t="s">
        <v>1195</v>
      </c>
      <c r="T53" s="160" t="s">
        <v>49</v>
      </c>
      <c r="U53" s="197" t="s">
        <v>200</v>
      </c>
      <c r="V53" s="160" t="s">
        <v>1196</v>
      </c>
      <c r="W53" s="198" t="s">
        <v>87</v>
      </c>
      <c r="X53" s="152" t="s">
        <v>63</v>
      </c>
      <c r="Y53" s="109"/>
      <c r="Z53" s="378"/>
    </row>
    <row r="54" spans="1:27" s="45" customFormat="1" ht="29.4" customHeight="1" x14ac:dyDescent="0.25">
      <c r="A54" s="2" t="s">
        <v>1169</v>
      </c>
      <c r="B54" s="58" t="s">
        <v>174</v>
      </c>
      <c r="C54" s="58" t="s">
        <v>55</v>
      </c>
      <c r="D54" s="58" t="s">
        <v>1197</v>
      </c>
      <c r="E54" s="58" t="s">
        <v>1198</v>
      </c>
      <c r="F54" s="42">
        <v>44518</v>
      </c>
      <c r="G54" s="42">
        <v>44687</v>
      </c>
      <c r="H54" s="86" t="s">
        <v>852</v>
      </c>
      <c r="I54" s="43" t="s">
        <v>28</v>
      </c>
      <c r="J54" s="42" t="s">
        <v>28</v>
      </c>
      <c r="K54" s="42"/>
      <c r="L54" s="176">
        <v>30000</v>
      </c>
      <c r="M54" s="42" t="s">
        <v>28</v>
      </c>
      <c r="N54" s="176"/>
      <c r="O54" s="176"/>
      <c r="P54" s="176"/>
      <c r="Q54" s="109" t="s">
        <v>1172</v>
      </c>
      <c r="R54" s="58" t="s">
        <v>1156</v>
      </c>
      <c r="S54" s="58" t="s">
        <v>1199</v>
      </c>
      <c r="T54" s="58" t="s">
        <v>49</v>
      </c>
      <c r="U54" s="58" t="s">
        <v>404</v>
      </c>
      <c r="V54" s="58" t="s">
        <v>30</v>
      </c>
      <c r="W54" s="58" t="s">
        <v>87</v>
      </c>
      <c r="X54" s="58" t="s">
        <v>131</v>
      </c>
      <c r="Y54" s="58" t="s">
        <v>28</v>
      </c>
      <c r="Z54" s="351"/>
    </row>
    <row r="55" spans="1:27" s="45" customFormat="1" ht="29.4" customHeight="1" x14ac:dyDescent="0.25">
      <c r="A55" s="2" t="s">
        <v>1200</v>
      </c>
      <c r="B55" s="58" t="s">
        <v>174</v>
      </c>
      <c r="C55" s="58" t="s">
        <v>55</v>
      </c>
      <c r="D55" s="58" t="s">
        <v>1201</v>
      </c>
      <c r="E55" s="58" t="s">
        <v>1202</v>
      </c>
      <c r="F55" s="42">
        <v>44546</v>
      </c>
      <c r="G55" s="42">
        <v>44687</v>
      </c>
      <c r="H55" s="86" t="s">
        <v>786</v>
      </c>
      <c r="I55" s="43" t="s">
        <v>28</v>
      </c>
      <c r="J55" s="42" t="s">
        <v>28</v>
      </c>
      <c r="K55" s="42"/>
      <c r="L55" s="176">
        <v>73500</v>
      </c>
      <c r="M55" s="42" t="s">
        <v>28</v>
      </c>
      <c r="N55" s="176"/>
      <c r="O55" s="176"/>
      <c r="P55" s="176"/>
      <c r="Q55" s="109" t="s">
        <v>1172</v>
      </c>
      <c r="R55" s="58" t="s">
        <v>1156</v>
      </c>
      <c r="S55" s="58" t="s">
        <v>1203</v>
      </c>
      <c r="T55" s="58" t="s">
        <v>49</v>
      </c>
      <c r="U55" s="58" t="s">
        <v>1204</v>
      </c>
      <c r="V55" s="58" t="s">
        <v>1205</v>
      </c>
      <c r="W55" s="58" t="s">
        <v>87</v>
      </c>
      <c r="X55" s="58" t="s">
        <v>108</v>
      </c>
      <c r="Y55" s="58" t="s">
        <v>28</v>
      </c>
      <c r="Z55" s="352"/>
    </row>
    <row r="56" spans="1:27" s="45" customFormat="1" ht="409.6" x14ac:dyDescent="0.25">
      <c r="A56" s="87" t="s">
        <v>1206</v>
      </c>
      <c r="B56" s="58" t="s">
        <v>174</v>
      </c>
      <c r="C56" s="87" t="s">
        <v>55</v>
      </c>
      <c r="D56" s="87" t="s">
        <v>1207</v>
      </c>
      <c r="E56" s="87" t="s">
        <v>1208</v>
      </c>
      <c r="F56" s="333">
        <v>44728</v>
      </c>
      <c r="G56" s="333">
        <v>44728</v>
      </c>
      <c r="H56" s="365">
        <f>(G56-F56)/(365/12)</f>
        <v>0</v>
      </c>
      <c r="I56" s="360" t="s">
        <v>28</v>
      </c>
      <c r="J56" s="333" t="s">
        <v>28</v>
      </c>
      <c r="K56" s="333"/>
      <c r="L56" s="393">
        <v>6484</v>
      </c>
      <c r="M56" s="333" t="s">
        <v>28</v>
      </c>
      <c r="N56" s="77"/>
      <c r="O56" s="77"/>
      <c r="P56" s="77"/>
      <c r="Q56" s="363" t="s">
        <v>1209</v>
      </c>
      <c r="R56" s="87" t="s">
        <v>1210</v>
      </c>
      <c r="S56" s="87" t="s">
        <v>1211</v>
      </c>
      <c r="T56" s="87" t="s">
        <v>39</v>
      </c>
      <c r="U56" s="394" t="s">
        <v>948</v>
      </c>
      <c r="V56" s="365" t="s">
        <v>87</v>
      </c>
      <c r="W56" s="365" t="s">
        <v>87</v>
      </c>
      <c r="X56" s="87"/>
      <c r="Y56" s="87"/>
      <c r="Z56" s="58"/>
    </row>
    <row r="57" spans="1:27" s="46" customFormat="1" ht="61.95" customHeight="1" x14ac:dyDescent="0.25">
      <c r="A57" s="3" t="s">
        <v>1212</v>
      </c>
      <c r="B57" s="58" t="s">
        <v>174</v>
      </c>
      <c r="C57" s="7" t="s">
        <v>55</v>
      </c>
      <c r="D57" s="7" t="s">
        <v>1213</v>
      </c>
      <c r="E57" s="11" t="s">
        <v>1214</v>
      </c>
      <c r="F57" s="9">
        <v>43857</v>
      </c>
      <c r="G57" s="4">
        <v>44742</v>
      </c>
      <c r="H57" s="12" t="s">
        <v>1215</v>
      </c>
      <c r="I57" s="9" t="s">
        <v>28</v>
      </c>
      <c r="J57" s="4" t="s">
        <v>28</v>
      </c>
      <c r="K57" s="4"/>
      <c r="L57" s="10">
        <v>25719870.940000001</v>
      </c>
      <c r="M57" s="4" t="s">
        <v>28</v>
      </c>
      <c r="N57" s="10"/>
      <c r="O57" s="10"/>
      <c r="P57" s="10"/>
      <c r="Q57" s="94" t="s">
        <v>29</v>
      </c>
      <c r="R57" s="7" t="s">
        <v>1156</v>
      </c>
      <c r="S57" s="7" t="s">
        <v>1216</v>
      </c>
      <c r="T57" s="7" t="s">
        <v>39</v>
      </c>
      <c r="U57" s="7" t="s">
        <v>353</v>
      </c>
      <c r="V57" s="7" t="s">
        <v>30</v>
      </c>
      <c r="W57" s="7" t="s">
        <v>87</v>
      </c>
      <c r="X57" s="7" t="s">
        <v>108</v>
      </c>
      <c r="Y57" s="7" t="s">
        <v>98</v>
      </c>
      <c r="Z57" s="7"/>
      <c r="AA57" s="45"/>
    </row>
    <row r="58" spans="1:27" s="45" customFormat="1" ht="45.6" customHeight="1" x14ac:dyDescent="0.25">
      <c r="A58" s="3" t="s">
        <v>1217</v>
      </c>
      <c r="B58" s="58" t="s">
        <v>174</v>
      </c>
      <c r="C58" s="7" t="s">
        <v>55</v>
      </c>
      <c r="D58" s="14" t="s">
        <v>1218</v>
      </c>
      <c r="E58" s="14"/>
      <c r="F58" s="15">
        <v>44587</v>
      </c>
      <c r="G58" s="4">
        <v>44742</v>
      </c>
      <c r="H58" s="12" t="s">
        <v>657</v>
      </c>
      <c r="I58" s="9" t="s">
        <v>28</v>
      </c>
      <c r="J58" s="4" t="s">
        <v>28</v>
      </c>
      <c r="K58" s="15"/>
      <c r="L58" s="16">
        <v>15000</v>
      </c>
      <c r="M58" s="35" t="s">
        <v>28</v>
      </c>
      <c r="N58" s="16"/>
      <c r="O58" s="16"/>
      <c r="P58" s="16"/>
      <c r="Q58" s="95" t="s">
        <v>1172</v>
      </c>
      <c r="R58" s="14" t="s">
        <v>669</v>
      </c>
      <c r="S58" s="17" t="s">
        <v>1219</v>
      </c>
      <c r="T58" s="7" t="s">
        <v>39</v>
      </c>
      <c r="U58" s="14" t="s">
        <v>115</v>
      </c>
      <c r="V58" s="14" t="s">
        <v>1220</v>
      </c>
      <c r="W58" s="14" t="s">
        <v>87</v>
      </c>
      <c r="X58" s="14"/>
      <c r="Y58" s="14"/>
      <c r="Z58" s="14"/>
    </row>
    <row r="59" spans="1:27" s="47" customFormat="1" ht="29.4" customHeight="1" x14ac:dyDescent="0.25">
      <c r="A59" s="3" t="s">
        <v>1221</v>
      </c>
      <c r="B59" s="58" t="s">
        <v>174</v>
      </c>
      <c r="C59" s="7" t="s">
        <v>55</v>
      </c>
      <c r="D59" s="7" t="s">
        <v>1222</v>
      </c>
      <c r="E59" s="7"/>
      <c r="F59" s="4">
        <v>44658</v>
      </c>
      <c r="G59" s="4">
        <v>44742</v>
      </c>
      <c r="H59" s="12" t="s">
        <v>169</v>
      </c>
      <c r="I59" s="9" t="s">
        <v>28</v>
      </c>
      <c r="J59" s="4" t="s">
        <v>28</v>
      </c>
      <c r="K59" s="4"/>
      <c r="L59" s="10">
        <v>17338</v>
      </c>
      <c r="M59" s="4" t="s">
        <v>28</v>
      </c>
      <c r="N59" s="10"/>
      <c r="O59" s="10"/>
      <c r="P59" s="10"/>
      <c r="Q59" s="94" t="s">
        <v>102</v>
      </c>
      <c r="R59" s="7" t="s">
        <v>1223</v>
      </c>
      <c r="S59" s="7" t="s">
        <v>1224</v>
      </c>
      <c r="T59" s="7" t="s">
        <v>49</v>
      </c>
      <c r="U59" s="7" t="s">
        <v>115</v>
      </c>
      <c r="V59" s="7" t="s">
        <v>1225</v>
      </c>
      <c r="W59" s="7" t="s">
        <v>87</v>
      </c>
      <c r="X59" s="7" t="s">
        <v>295</v>
      </c>
      <c r="Y59" s="7" t="s">
        <v>98</v>
      </c>
      <c r="Z59" s="7"/>
      <c r="AA59" s="45"/>
    </row>
    <row r="60" spans="1:27" s="46" customFormat="1" ht="52.2" customHeight="1" x14ac:dyDescent="0.25">
      <c r="A60" s="3" t="s">
        <v>1226</v>
      </c>
      <c r="B60" s="58" t="s">
        <v>174</v>
      </c>
      <c r="C60" s="3" t="s">
        <v>27</v>
      </c>
      <c r="D60" s="7" t="s">
        <v>1227</v>
      </c>
      <c r="E60" s="7" t="s">
        <v>1228</v>
      </c>
      <c r="F60" s="9">
        <v>43282</v>
      </c>
      <c r="G60" s="9">
        <v>44743</v>
      </c>
      <c r="H60" s="12" t="s">
        <v>332</v>
      </c>
      <c r="I60" s="9" t="s">
        <v>98</v>
      </c>
      <c r="J60" s="4">
        <f>G60-540</f>
        <v>44203</v>
      </c>
      <c r="K60" s="4"/>
      <c r="L60" s="10">
        <v>13036.56</v>
      </c>
      <c r="M60" s="10"/>
      <c r="N60" s="10"/>
      <c r="O60" s="10"/>
      <c r="P60" s="10"/>
      <c r="Q60" s="94" t="s">
        <v>47</v>
      </c>
      <c r="R60" s="7" t="s">
        <v>1229</v>
      </c>
      <c r="S60" s="7" t="s">
        <v>1230</v>
      </c>
      <c r="T60" s="7" t="s">
        <v>39</v>
      </c>
      <c r="U60" s="7" t="s">
        <v>50</v>
      </c>
      <c r="V60" s="7" t="s">
        <v>1231</v>
      </c>
      <c r="W60" s="7" t="s">
        <v>87</v>
      </c>
      <c r="X60" s="7" t="s">
        <v>108</v>
      </c>
      <c r="Y60" s="7" t="s">
        <v>98</v>
      </c>
      <c r="Z60" s="7"/>
      <c r="AA60" s="45"/>
    </row>
    <row r="61" spans="1:27" s="45" customFormat="1" ht="29.4" customHeight="1" x14ac:dyDescent="0.25">
      <c r="A61" s="7" t="s">
        <v>1232</v>
      </c>
      <c r="B61" s="58" t="s">
        <v>174</v>
      </c>
      <c r="C61" s="7" t="s">
        <v>55</v>
      </c>
      <c r="D61" s="7" t="s">
        <v>1233</v>
      </c>
      <c r="E61" s="7" t="s">
        <v>1234</v>
      </c>
      <c r="F61" s="4">
        <v>44749</v>
      </c>
      <c r="G61" s="4">
        <v>44749</v>
      </c>
      <c r="H61" s="12">
        <f>(G61-F61)/(365/12)</f>
        <v>0</v>
      </c>
      <c r="I61" s="4" t="s">
        <v>28</v>
      </c>
      <c r="J61" s="4" t="s">
        <v>28</v>
      </c>
      <c r="K61" s="4"/>
      <c r="L61" s="51">
        <v>53850</v>
      </c>
      <c r="M61" s="4" t="s">
        <v>28</v>
      </c>
      <c r="N61" s="20"/>
      <c r="O61" s="20"/>
      <c r="P61" s="20"/>
      <c r="Q61" s="94" t="s">
        <v>92</v>
      </c>
      <c r="R61" s="7" t="s">
        <v>794</v>
      </c>
      <c r="S61" s="7" t="s">
        <v>1233</v>
      </c>
      <c r="T61" s="7" t="s">
        <v>114</v>
      </c>
      <c r="U61" s="12" t="s">
        <v>115</v>
      </c>
      <c r="V61" s="12" t="s">
        <v>116</v>
      </c>
      <c r="W61" s="12" t="s">
        <v>87</v>
      </c>
      <c r="X61" s="7"/>
      <c r="Y61" s="7"/>
      <c r="Z61" s="7"/>
    </row>
    <row r="62" spans="1:27" s="45" customFormat="1" ht="29.4" customHeight="1" x14ac:dyDescent="0.25">
      <c r="A62" s="7">
        <v>122035</v>
      </c>
      <c r="B62" s="58" t="s">
        <v>174</v>
      </c>
      <c r="C62" s="7" t="s">
        <v>55</v>
      </c>
      <c r="D62" s="7" t="s">
        <v>1235</v>
      </c>
      <c r="E62" s="7" t="s">
        <v>1235</v>
      </c>
      <c r="F62" s="4">
        <v>44756</v>
      </c>
      <c r="G62" s="4">
        <v>44756</v>
      </c>
      <c r="H62" s="12">
        <f>(G62-F62)/(365/12)</f>
        <v>0</v>
      </c>
      <c r="I62" s="3" t="s">
        <v>28</v>
      </c>
      <c r="J62" s="4" t="s">
        <v>28</v>
      </c>
      <c r="K62" s="4"/>
      <c r="L62" s="55">
        <v>14700</v>
      </c>
      <c r="M62" s="4" t="s">
        <v>28</v>
      </c>
      <c r="N62" s="20"/>
      <c r="O62" s="20"/>
      <c r="P62" s="20"/>
      <c r="Q62" s="94" t="s">
        <v>36</v>
      </c>
      <c r="R62" s="7" t="s">
        <v>37</v>
      </c>
      <c r="S62" s="7" t="s">
        <v>1236</v>
      </c>
      <c r="T62" s="7" t="s">
        <v>39</v>
      </c>
      <c r="U62" s="21" t="s">
        <v>40</v>
      </c>
      <c r="V62" s="7" t="s">
        <v>87</v>
      </c>
      <c r="W62" s="7" t="s">
        <v>87</v>
      </c>
      <c r="X62" s="7" t="s">
        <v>97</v>
      </c>
      <c r="Y62" s="7" t="s">
        <v>28</v>
      </c>
      <c r="Z62" s="7"/>
    </row>
    <row r="63" spans="1:27" s="45" customFormat="1" ht="69" x14ac:dyDescent="0.25">
      <c r="A63" s="7">
        <v>124512</v>
      </c>
      <c r="B63" s="58" t="s">
        <v>174</v>
      </c>
      <c r="C63" s="7" t="s">
        <v>55</v>
      </c>
      <c r="D63" s="7" t="s">
        <v>1237</v>
      </c>
      <c r="E63" s="7" t="s">
        <v>1238</v>
      </c>
      <c r="F63" s="24">
        <v>44767</v>
      </c>
      <c r="G63" s="4">
        <v>44768</v>
      </c>
      <c r="H63" s="12" t="s">
        <v>1097</v>
      </c>
      <c r="I63" s="3" t="s">
        <v>28</v>
      </c>
      <c r="J63" s="4" t="s">
        <v>28</v>
      </c>
      <c r="K63" s="4"/>
      <c r="L63" s="51">
        <v>88441.919999999998</v>
      </c>
      <c r="M63" s="4" t="s">
        <v>28</v>
      </c>
      <c r="N63" s="20"/>
      <c r="O63" s="20"/>
      <c r="P63" s="20"/>
      <c r="Q63" s="94" t="s">
        <v>47</v>
      </c>
      <c r="R63" s="7" t="s">
        <v>1239</v>
      </c>
      <c r="S63" s="7" t="s">
        <v>1164</v>
      </c>
      <c r="T63" s="7" t="s">
        <v>39</v>
      </c>
      <c r="U63" s="34" t="s">
        <v>948</v>
      </c>
      <c r="V63" s="34" t="s">
        <v>1240</v>
      </c>
      <c r="W63" s="7" t="s">
        <v>87</v>
      </c>
      <c r="X63" s="7"/>
      <c r="Y63" s="7"/>
      <c r="Z63" s="7"/>
    </row>
    <row r="64" spans="1:27" s="46" customFormat="1" ht="49.95" customHeight="1" x14ac:dyDescent="0.25">
      <c r="A64" s="7">
        <v>124885</v>
      </c>
      <c r="B64" s="58" t="s">
        <v>174</v>
      </c>
      <c r="C64" s="7" t="s">
        <v>55</v>
      </c>
      <c r="D64" s="7" t="s">
        <v>1241</v>
      </c>
      <c r="E64" s="7" t="s">
        <v>1242</v>
      </c>
      <c r="F64" s="24">
        <v>44768</v>
      </c>
      <c r="G64" s="4">
        <v>44768</v>
      </c>
      <c r="H64" s="12">
        <v>0</v>
      </c>
      <c r="I64" s="3" t="s">
        <v>28</v>
      </c>
      <c r="J64" s="4" t="s">
        <v>28</v>
      </c>
      <c r="K64" s="4"/>
      <c r="L64" s="51">
        <v>12647.45</v>
      </c>
      <c r="M64" s="4" t="s">
        <v>28</v>
      </c>
      <c r="N64" s="20"/>
      <c r="O64" s="20"/>
      <c r="P64" s="20"/>
      <c r="Q64" s="94" t="s">
        <v>36</v>
      </c>
      <c r="R64" s="7" t="s">
        <v>37</v>
      </c>
      <c r="S64" s="7" t="s">
        <v>1236</v>
      </c>
      <c r="T64" s="7" t="s">
        <v>39</v>
      </c>
      <c r="U64" s="7" t="s">
        <v>40</v>
      </c>
      <c r="V64" s="7" t="s">
        <v>87</v>
      </c>
      <c r="W64" s="7" t="s">
        <v>87</v>
      </c>
      <c r="X64" s="7"/>
      <c r="Y64" s="7"/>
      <c r="Z64" s="7"/>
      <c r="AA64" s="45"/>
    </row>
    <row r="65" spans="1:26" s="45" customFormat="1" ht="66.599999999999994" customHeight="1" x14ac:dyDescent="0.25">
      <c r="A65" s="3" t="s">
        <v>1243</v>
      </c>
      <c r="B65" s="58" t="s">
        <v>174</v>
      </c>
      <c r="C65" s="7" t="s">
        <v>55</v>
      </c>
      <c r="D65" s="7" t="s">
        <v>1244</v>
      </c>
      <c r="E65" s="7" t="s">
        <v>1245</v>
      </c>
      <c r="F65" s="4">
        <v>44378</v>
      </c>
      <c r="G65" s="4">
        <v>44772</v>
      </c>
      <c r="H65" s="12" t="s">
        <v>1246</v>
      </c>
      <c r="I65" s="9" t="s">
        <v>28</v>
      </c>
      <c r="J65" s="4" t="s">
        <v>28</v>
      </c>
      <c r="K65" s="4"/>
      <c r="L65" s="10">
        <v>8045</v>
      </c>
      <c r="M65" s="4" t="s">
        <v>28</v>
      </c>
      <c r="N65" s="10"/>
      <c r="O65" s="10"/>
      <c r="P65" s="10"/>
      <c r="Q65" s="94" t="s">
        <v>47</v>
      </c>
      <c r="R65" s="7" t="s">
        <v>634</v>
      </c>
      <c r="S65" s="7" t="s">
        <v>1247</v>
      </c>
      <c r="T65" s="7" t="s">
        <v>49</v>
      </c>
      <c r="U65" s="7" t="s">
        <v>353</v>
      </c>
      <c r="V65" s="7" t="s">
        <v>115</v>
      </c>
      <c r="W65" s="7" t="s">
        <v>87</v>
      </c>
      <c r="X65" s="7"/>
      <c r="Y65" s="7"/>
      <c r="Z65" s="17" t="s">
        <v>1248</v>
      </c>
    </row>
    <row r="66" spans="1:26" s="45" customFormat="1" ht="58.95" customHeight="1" x14ac:dyDescent="0.25">
      <c r="A66" s="7" t="s">
        <v>1249</v>
      </c>
      <c r="B66" s="58" t="s">
        <v>174</v>
      </c>
      <c r="C66" s="7" t="s">
        <v>55</v>
      </c>
      <c r="D66" s="7" t="s">
        <v>1250</v>
      </c>
      <c r="E66" s="7" t="s">
        <v>1251</v>
      </c>
      <c r="F66" s="4">
        <v>44774</v>
      </c>
      <c r="G66" s="4">
        <v>44774</v>
      </c>
      <c r="H66" s="12">
        <f>(G66-F66)/(365/12)</f>
        <v>0</v>
      </c>
      <c r="I66" s="3" t="s">
        <v>28</v>
      </c>
      <c r="J66" s="3" t="s">
        <v>28</v>
      </c>
      <c r="K66" s="4" t="s">
        <v>28</v>
      </c>
      <c r="L66" s="51">
        <v>10920</v>
      </c>
      <c r="M66" s="4" t="s">
        <v>28</v>
      </c>
      <c r="N66" s="20"/>
      <c r="O66" s="20"/>
      <c r="P66" s="20"/>
      <c r="Q66" s="94" t="s">
        <v>47</v>
      </c>
      <c r="R66" s="7" t="s">
        <v>634</v>
      </c>
      <c r="S66" s="7" t="s">
        <v>1252</v>
      </c>
      <c r="T66" s="7" t="s">
        <v>39</v>
      </c>
      <c r="U66" s="7" t="s">
        <v>200</v>
      </c>
      <c r="V66" s="7" t="s">
        <v>1253</v>
      </c>
      <c r="W66" s="7" t="s">
        <v>87</v>
      </c>
      <c r="X66" s="7" t="s">
        <v>77</v>
      </c>
      <c r="Y66" s="14" t="s">
        <v>334</v>
      </c>
      <c r="Z66" s="7"/>
    </row>
    <row r="67" spans="1:26" s="45" customFormat="1" ht="41.4" customHeight="1" x14ac:dyDescent="0.25">
      <c r="A67" s="7">
        <v>126576</v>
      </c>
      <c r="B67" s="58" t="s">
        <v>174</v>
      </c>
      <c r="C67" s="7" t="s">
        <v>55</v>
      </c>
      <c r="D67" s="7" t="s">
        <v>1254</v>
      </c>
      <c r="E67" s="7" t="s">
        <v>1255</v>
      </c>
      <c r="F67" s="4">
        <v>44774</v>
      </c>
      <c r="G67" s="4">
        <v>44774</v>
      </c>
      <c r="H67" s="12">
        <f>(G67-F67)/(365/12)</f>
        <v>0</v>
      </c>
      <c r="I67" s="3" t="s">
        <v>28</v>
      </c>
      <c r="J67" s="3" t="s">
        <v>28</v>
      </c>
      <c r="K67" s="4"/>
      <c r="L67" s="51">
        <v>16500</v>
      </c>
      <c r="M67" s="4" t="s">
        <v>28</v>
      </c>
      <c r="N67" s="20"/>
      <c r="O67" s="20"/>
      <c r="P67" s="20"/>
      <c r="Q67" s="94" t="s">
        <v>1256</v>
      </c>
      <c r="R67" s="7" t="s">
        <v>1181</v>
      </c>
      <c r="S67" s="7" t="s">
        <v>1257</v>
      </c>
      <c r="T67" s="7" t="s">
        <v>114</v>
      </c>
      <c r="U67" s="7" t="s">
        <v>1258</v>
      </c>
      <c r="V67" s="7" t="s">
        <v>30</v>
      </c>
      <c r="W67" s="7" t="s">
        <v>87</v>
      </c>
      <c r="X67" s="7"/>
      <c r="Y67" s="7"/>
      <c r="Z67" s="7"/>
    </row>
    <row r="68" spans="1:26" s="45" customFormat="1" ht="29.4" customHeight="1" x14ac:dyDescent="0.25">
      <c r="A68" s="7">
        <v>124895</v>
      </c>
      <c r="B68" s="58" t="s">
        <v>174</v>
      </c>
      <c r="C68" s="7" t="s">
        <v>55</v>
      </c>
      <c r="D68" s="7" t="s">
        <v>1259</v>
      </c>
      <c r="E68" s="7" t="s">
        <v>1260</v>
      </c>
      <c r="F68" s="4">
        <v>44774</v>
      </c>
      <c r="G68" s="4">
        <v>44774</v>
      </c>
      <c r="H68" s="12">
        <f>(G68-F68)/(365/12)</f>
        <v>0</v>
      </c>
      <c r="I68" s="3" t="s">
        <v>28</v>
      </c>
      <c r="J68" s="3" t="s">
        <v>28</v>
      </c>
      <c r="K68" s="4"/>
      <c r="L68" s="51">
        <v>7519.5</v>
      </c>
      <c r="M68" s="4" t="s">
        <v>28</v>
      </c>
      <c r="N68" s="20"/>
      <c r="O68" s="20"/>
      <c r="P68" s="20"/>
      <c r="Q68" s="94" t="s">
        <v>47</v>
      </c>
      <c r="R68" s="7" t="s">
        <v>556</v>
      </c>
      <c r="S68" s="7" t="s">
        <v>1261</v>
      </c>
      <c r="T68" s="7" t="s">
        <v>39</v>
      </c>
      <c r="U68" s="7" t="s">
        <v>340</v>
      </c>
      <c r="V68" s="7" t="s">
        <v>1262</v>
      </c>
      <c r="W68" s="7" t="s">
        <v>87</v>
      </c>
      <c r="X68" s="7"/>
      <c r="Y68" s="7"/>
      <c r="Z68" s="7"/>
    </row>
    <row r="69" spans="1:26" s="45" customFormat="1" ht="46.95" customHeight="1" x14ac:dyDescent="0.25">
      <c r="A69" s="7">
        <v>125348</v>
      </c>
      <c r="B69" s="58" t="s">
        <v>174</v>
      </c>
      <c r="C69" s="7" t="s">
        <v>55</v>
      </c>
      <c r="D69" s="7" t="s">
        <v>1263</v>
      </c>
      <c r="E69" s="7" t="s">
        <v>1264</v>
      </c>
      <c r="F69" s="4">
        <v>44769</v>
      </c>
      <c r="G69" s="4">
        <v>44778</v>
      </c>
      <c r="H69" s="12" t="s">
        <v>1009</v>
      </c>
      <c r="I69" s="3" t="s">
        <v>28</v>
      </c>
      <c r="J69" s="4" t="s">
        <v>28</v>
      </c>
      <c r="K69" s="4"/>
      <c r="L69" s="51">
        <v>10594.8</v>
      </c>
      <c r="M69" s="4" t="s">
        <v>28</v>
      </c>
      <c r="N69" s="20"/>
      <c r="O69" s="20"/>
      <c r="P69" s="20"/>
      <c r="Q69" s="94" t="s">
        <v>1265</v>
      </c>
      <c r="R69" s="7" t="s">
        <v>179</v>
      </c>
      <c r="S69" s="7" t="s">
        <v>1266</v>
      </c>
      <c r="T69" s="7" t="s">
        <v>114</v>
      </c>
      <c r="U69" s="7" t="s">
        <v>40</v>
      </c>
      <c r="V69" s="7" t="s">
        <v>1267</v>
      </c>
      <c r="W69" s="7" t="s">
        <v>87</v>
      </c>
      <c r="X69" s="7"/>
      <c r="Y69" s="7"/>
      <c r="Z69" s="7"/>
    </row>
    <row r="70" spans="1:26" s="45" customFormat="1" ht="46.95" customHeight="1" x14ac:dyDescent="0.25">
      <c r="A70" s="7">
        <v>127899</v>
      </c>
      <c r="B70" s="58" t="s">
        <v>174</v>
      </c>
      <c r="C70" s="7" t="s">
        <v>55</v>
      </c>
      <c r="D70" s="7" t="s">
        <v>1268</v>
      </c>
      <c r="E70" s="7" t="s">
        <v>1269</v>
      </c>
      <c r="F70" s="4">
        <v>44781</v>
      </c>
      <c r="G70" s="4">
        <v>44781</v>
      </c>
      <c r="H70" s="12">
        <f>(G70-F70)/(365/12)</f>
        <v>0</v>
      </c>
      <c r="I70" s="4" t="s">
        <v>28</v>
      </c>
      <c r="J70" s="3" t="s">
        <v>28</v>
      </c>
      <c r="K70" s="4"/>
      <c r="L70" s="51">
        <v>7566.65</v>
      </c>
      <c r="M70" s="4" t="s">
        <v>28</v>
      </c>
      <c r="N70" s="20"/>
      <c r="O70" s="20"/>
      <c r="P70" s="20"/>
      <c r="Q70" s="94" t="s">
        <v>1193</v>
      </c>
      <c r="R70" s="7" t="s">
        <v>1194</v>
      </c>
      <c r="S70" s="7" t="s">
        <v>1270</v>
      </c>
      <c r="T70" s="7" t="s">
        <v>39</v>
      </c>
      <c r="U70" s="7" t="s">
        <v>1271</v>
      </c>
      <c r="V70" s="7" t="s">
        <v>1272</v>
      </c>
      <c r="W70" s="7" t="s">
        <v>87</v>
      </c>
      <c r="X70" s="7"/>
      <c r="Y70" s="7"/>
      <c r="Z70" s="7"/>
    </row>
    <row r="71" spans="1:26" s="45" customFormat="1" ht="70.2" customHeight="1" x14ac:dyDescent="0.25">
      <c r="A71" s="7">
        <v>129380</v>
      </c>
      <c r="B71" s="58" t="s">
        <v>174</v>
      </c>
      <c r="C71" s="7" t="s">
        <v>55</v>
      </c>
      <c r="D71" s="7" t="s">
        <v>1273</v>
      </c>
      <c r="E71" s="7" t="s">
        <v>1274</v>
      </c>
      <c r="F71" s="4">
        <v>44784</v>
      </c>
      <c r="G71" s="4">
        <v>44795</v>
      </c>
      <c r="H71" s="12" t="s">
        <v>695</v>
      </c>
      <c r="I71" s="4" t="s">
        <v>28</v>
      </c>
      <c r="J71" s="4" t="s">
        <v>28</v>
      </c>
      <c r="K71" s="4"/>
      <c r="L71" s="51">
        <v>5750</v>
      </c>
      <c r="M71" s="4" t="s">
        <v>28</v>
      </c>
      <c r="N71" s="20"/>
      <c r="O71" s="20"/>
      <c r="P71" s="20"/>
      <c r="Q71" s="94" t="s">
        <v>47</v>
      </c>
      <c r="R71" s="7" t="s">
        <v>1239</v>
      </c>
      <c r="S71" s="7" t="s">
        <v>1275</v>
      </c>
      <c r="T71" s="7" t="s">
        <v>39</v>
      </c>
      <c r="U71" s="7" t="s">
        <v>1271</v>
      </c>
      <c r="V71" s="7" t="s">
        <v>1272</v>
      </c>
      <c r="W71" s="7" t="s">
        <v>87</v>
      </c>
      <c r="X71" s="7" t="s">
        <v>97</v>
      </c>
      <c r="Y71" s="7" t="s">
        <v>98</v>
      </c>
      <c r="Z71" s="7"/>
    </row>
    <row r="72" spans="1:26" s="45" customFormat="1" ht="40.950000000000003" customHeight="1" x14ac:dyDescent="0.25">
      <c r="A72" s="3" t="s">
        <v>1276</v>
      </c>
      <c r="B72" s="58" t="s">
        <v>174</v>
      </c>
      <c r="C72" s="12" t="s">
        <v>27</v>
      </c>
      <c r="D72" s="3" t="s">
        <v>1277</v>
      </c>
      <c r="E72" s="3" t="s">
        <v>1277</v>
      </c>
      <c r="F72" s="4">
        <v>41153</v>
      </c>
      <c r="G72" s="5">
        <v>44804</v>
      </c>
      <c r="H72" s="12" t="s">
        <v>589</v>
      </c>
      <c r="I72" s="9">
        <v>46630</v>
      </c>
      <c r="J72" s="4">
        <f>G72-540</f>
        <v>44264</v>
      </c>
      <c r="K72" s="4"/>
      <c r="L72" s="121">
        <v>851427.48</v>
      </c>
      <c r="M72" s="121">
        <v>193782</v>
      </c>
      <c r="N72" s="6"/>
      <c r="O72" s="6"/>
      <c r="P72" s="6"/>
      <c r="Q72" s="93" t="s">
        <v>139</v>
      </c>
      <c r="R72" s="3" t="s">
        <v>1210</v>
      </c>
      <c r="S72" s="3" t="s">
        <v>1278</v>
      </c>
      <c r="T72" s="3" t="s">
        <v>39</v>
      </c>
      <c r="U72" s="3" t="s">
        <v>404</v>
      </c>
      <c r="V72" s="3" t="s">
        <v>1279</v>
      </c>
      <c r="W72" s="3" t="s">
        <v>87</v>
      </c>
      <c r="X72" s="3" t="s">
        <v>108</v>
      </c>
      <c r="Y72" s="7" t="s">
        <v>98</v>
      </c>
      <c r="Z72" s="3" t="s">
        <v>1280</v>
      </c>
    </row>
    <row r="73" spans="1:26" s="45" customFormat="1" ht="49.95" customHeight="1" x14ac:dyDescent="0.25">
      <c r="A73" s="3" t="s">
        <v>1281</v>
      </c>
      <c r="B73" s="58" t="s">
        <v>174</v>
      </c>
      <c r="C73" s="3" t="s">
        <v>27</v>
      </c>
      <c r="D73" s="7" t="s">
        <v>1282</v>
      </c>
      <c r="E73" s="7" t="s">
        <v>1283</v>
      </c>
      <c r="F73" s="9">
        <v>44113</v>
      </c>
      <c r="G73" s="9">
        <v>44805</v>
      </c>
      <c r="H73" s="12" t="s">
        <v>1284</v>
      </c>
      <c r="I73" s="25" t="s">
        <v>28</v>
      </c>
      <c r="J73" s="4">
        <f>G73-540</f>
        <v>44265</v>
      </c>
      <c r="K73" s="4"/>
      <c r="L73" s="10">
        <v>6720</v>
      </c>
      <c r="M73" s="10">
        <v>3360</v>
      </c>
      <c r="N73" s="10"/>
      <c r="O73" s="10"/>
      <c r="P73" s="10"/>
      <c r="Q73" s="94" t="s">
        <v>59</v>
      </c>
      <c r="R73" s="7" t="s">
        <v>37</v>
      </c>
      <c r="S73" s="7" t="s">
        <v>1285</v>
      </c>
      <c r="T73" s="7" t="s">
        <v>49</v>
      </c>
      <c r="U73" s="12" t="s">
        <v>40</v>
      </c>
      <c r="V73" s="12" t="s">
        <v>75</v>
      </c>
      <c r="W73" s="7" t="s">
        <v>87</v>
      </c>
      <c r="X73" s="7" t="s">
        <v>108</v>
      </c>
      <c r="Y73" s="3" t="s">
        <v>98</v>
      </c>
      <c r="Z73" s="7"/>
    </row>
    <row r="74" spans="1:26" s="45" customFormat="1" ht="29.4" customHeight="1" x14ac:dyDescent="0.25">
      <c r="A74" s="7" t="s">
        <v>1286</v>
      </c>
      <c r="B74" s="58" t="s">
        <v>174</v>
      </c>
      <c r="C74" s="7" t="s">
        <v>55</v>
      </c>
      <c r="D74" s="7" t="s">
        <v>1287</v>
      </c>
      <c r="E74" s="7" t="s">
        <v>1288</v>
      </c>
      <c r="F74" s="4">
        <v>44806</v>
      </c>
      <c r="G74" s="4">
        <v>44806</v>
      </c>
      <c r="H74" s="12">
        <f>(G74-F74)/(365/12)</f>
        <v>0</v>
      </c>
      <c r="I74" s="4" t="s">
        <v>28</v>
      </c>
      <c r="J74" s="4" t="s">
        <v>28</v>
      </c>
      <c r="K74" s="4"/>
      <c r="L74" s="51" t="s">
        <v>1289</v>
      </c>
      <c r="M74" s="4" t="s">
        <v>28</v>
      </c>
      <c r="N74" s="20"/>
      <c r="O74" s="20"/>
      <c r="P74" s="20"/>
      <c r="Q74" s="94" t="s">
        <v>1290</v>
      </c>
      <c r="R74" s="7" t="s">
        <v>1291</v>
      </c>
      <c r="S74" s="7" t="s">
        <v>1287</v>
      </c>
      <c r="T74" s="7" t="s">
        <v>39</v>
      </c>
      <c r="U74" s="12" t="s">
        <v>115</v>
      </c>
      <c r="V74" s="12" t="s">
        <v>116</v>
      </c>
      <c r="W74" s="12" t="s">
        <v>87</v>
      </c>
      <c r="X74" s="7"/>
      <c r="Y74" s="7"/>
      <c r="Z74" s="7"/>
    </row>
    <row r="75" spans="1:26" s="45" customFormat="1" ht="29.4" customHeight="1" x14ac:dyDescent="0.25">
      <c r="A75" s="7">
        <v>133948</v>
      </c>
      <c r="B75" s="58" t="s">
        <v>174</v>
      </c>
      <c r="C75" s="7" t="s">
        <v>27</v>
      </c>
      <c r="D75" s="7" t="s">
        <v>1292</v>
      </c>
      <c r="E75" s="7" t="s">
        <v>1293</v>
      </c>
      <c r="F75" s="4">
        <v>44806</v>
      </c>
      <c r="G75" s="4">
        <v>44822</v>
      </c>
      <c r="H75" s="12" t="s">
        <v>695</v>
      </c>
      <c r="I75" s="4" t="s">
        <v>28</v>
      </c>
      <c r="J75" s="4" t="s">
        <v>28</v>
      </c>
      <c r="K75" s="4"/>
      <c r="L75" s="51">
        <v>11600</v>
      </c>
      <c r="M75" s="51">
        <v>11600</v>
      </c>
      <c r="N75" s="20"/>
      <c r="O75" s="20"/>
      <c r="P75" s="20"/>
      <c r="Q75" s="94" t="s">
        <v>1256</v>
      </c>
      <c r="R75" s="7" t="s">
        <v>1181</v>
      </c>
      <c r="S75" s="7" t="s">
        <v>1294</v>
      </c>
      <c r="T75" s="7" t="s">
        <v>39</v>
      </c>
      <c r="U75" s="12" t="s">
        <v>115</v>
      </c>
      <c r="V75" s="12" t="s">
        <v>208</v>
      </c>
      <c r="W75" s="12" t="s">
        <v>87</v>
      </c>
      <c r="X75" s="7"/>
      <c r="Y75" s="7"/>
      <c r="Z75" s="7"/>
    </row>
    <row r="76" spans="1:26" s="45" customFormat="1" ht="29.4" customHeight="1" x14ac:dyDescent="0.25">
      <c r="A76" s="3" t="s">
        <v>1295</v>
      </c>
      <c r="B76" s="58" t="s">
        <v>174</v>
      </c>
      <c r="C76" s="3" t="s">
        <v>27</v>
      </c>
      <c r="D76" s="7" t="s">
        <v>1296</v>
      </c>
      <c r="E76" s="7" t="s">
        <v>1297</v>
      </c>
      <c r="F76" s="4">
        <v>44104</v>
      </c>
      <c r="G76" s="4">
        <v>44834</v>
      </c>
      <c r="H76" s="12" t="s">
        <v>35</v>
      </c>
      <c r="I76" s="9" t="s">
        <v>28</v>
      </c>
      <c r="J76" s="4">
        <f>G76-540</f>
        <v>44294</v>
      </c>
      <c r="K76" s="4"/>
      <c r="L76" s="10">
        <v>3360</v>
      </c>
      <c r="M76" s="10">
        <v>1680</v>
      </c>
      <c r="N76" s="10"/>
      <c r="O76" s="10"/>
      <c r="P76" s="10"/>
      <c r="Q76" s="94" t="s">
        <v>59</v>
      </c>
      <c r="R76" s="7" t="s">
        <v>1298</v>
      </c>
      <c r="S76" s="7" t="s">
        <v>1285</v>
      </c>
      <c r="T76" s="7" t="s">
        <v>49</v>
      </c>
      <c r="U76" s="7" t="s">
        <v>40</v>
      </c>
      <c r="V76" s="7" t="s">
        <v>61</v>
      </c>
      <c r="W76" s="7" t="s">
        <v>1299</v>
      </c>
      <c r="X76" s="7"/>
      <c r="Y76" s="7"/>
      <c r="Z76" s="7"/>
    </row>
    <row r="77" spans="1:26" s="45" customFormat="1" ht="29.4" customHeight="1" x14ac:dyDescent="0.25">
      <c r="A77" s="7" t="s">
        <v>1300</v>
      </c>
      <c r="B77" s="58" t="s">
        <v>174</v>
      </c>
      <c r="C77" s="7" t="s">
        <v>27</v>
      </c>
      <c r="D77" s="7" t="s">
        <v>1301</v>
      </c>
      <c r="E77" s="7" t="s">
        <v>1302</v>
      </c>
      <c r="F77" s="4">
        <v>44743</v>
      </c>
      <c r="G77" s="4">
        <v>44835</v>
      </c>
      <c r="H77" s="12" t="s">
        <v>718</v>
      </c>
      <c r="I77" s="9" t="s">
        <v>28</v>
      </c>
      <c r="J77" s="4">
        <f>G77-540</f>
        <v>44295</v>
      </c>
      <c r="K77" s="4"/>
      <c r="L77" s="50">
        <v>7908.5</v>
      </c>
      <c r="M77" s="50"/>
      <c r="N77" s="19"/>
      <c r="O77" s="19"/>
      <c r="P77" s="19"/>
      <c r="Q77" s="94" t="s">
        <v>47</v>
      </c>
      <c r="R77" s="7" t="s">
        <v>556</v>
      </c>
      <c r="S77" s="7" t="s">
        <v>1303</v>
      </c>
      <c r="T77" s="7" t="s">
        <v>39</v>
      </c>
      <c r="U77" s="7" t="s">
        <v>340</v>
      </c>
      <c r="V77" s="7" t="s">
        <v>1262</v>
      </c>
      <c r="W77" s="7" t="s">
        <v>87</v>
      </c>
      <c r="X77" s="7"/>
      <c r="Y77" s="7"/>
      <c r="Z77" s="7"/>
    </row>
    <row r="78" spans="1:26" s="45" customFormat="1" ht="29.4" customHeight="1" x14ac:dyDescent="0.25">
      <c r="A78" s="7">
        <v>142021</v>
      </c>
      <c r="B78" s="58" t="s">
        <v>174</v>
      </c>
      <c r="C78" s="7" t="s">
        <v>55</v>
      </c>
      <c r="D78" s="7" t="s">
        <v>1304</v>
      </c>
      <c r="E78" s="7" t="s">
        <v>1305</v>
      </c>
      <c r="F78" s="4">
        <v>44845</v>
      </c>
      <c r="G78" s="4">
        <v>44859</v>
      </c>
      <c r="H78" s="12" t="s">
        <v>695</v>
      </c>
      <c r="I78" s="4" t="s">
        <v>28</v>
      </c>
      <c r="J78" s="4" t="s">
        <v>28</v>
      </c>
      <c r="K78" s="4"/>
      <c r="L78" s="51">
        <v>11650</v>
      </c>
      <c r="M78" s="51" t="s">
        <v>28</v>
      </c>
      <c r="N78" s="20"/>
      <c r="O78" s="20"/>
      <c r="P78" s="20"/>
      <c r="Q78" s="94" t="s">
        <v>1256</v>
      </c>
      <c r="R78" s="7" t="s">
        <v>1181</v>
      </c>
      <c r="S78" s="7" t="s">
        <v>1294</v>
      </c>
      <c r="T78" s="7" t="s">
        <v>114</v>
      </c>
      <c r="U78" s="36" t="s">
        <v>353</v>
      </c>
      <c r="V78" s="36" t="s">
        <v>709</v>
      </c>
      <c r="W78" s="36" t="s">
        <v>130</v>
      </c>
      <c r="X78" s="7"/>
      <c r="Y78" s="7"/>
      <c r="Z78" s="7"/>
    </row>
    <row r="79" spans="1:26" s="45" customFormat="1" ht="29.4" customHeight="1" x14ac:dyDescent="0.25">
      <c r="A79" s="7">
        <v>145597</v>
      </c>
      <c r="B79" s="58" t="s">
        <v>174</v>
      </c>
      <c r="C79" s="7" t="s">
        <v>55</v>
      </c>
      <c r="D79" s="7" t="s">
        <v>1306</v>
      </c>
      <c r="E79" s="7" t="s">
        <v>1307</v>
      </c>
      <c r="F79" s="4">
        <v>44859</v>
      </c>
      <c r="G79" s="4">
        <v>44859</v>
      </c>
      <c r="H79" s="12">
        <f>(G79-F79)/(365/12)</f>
        <v>0</v>
      </c>
      <c r="I79" s="4" t="s">
        <v>28</v>
      </c>
      <c r="J79" s="4" t="s">
        <v>28</v>
      </c>
      <c r="K79" s="4"/>
      <c r="L79" s="51">
        <v>8000</v>
      </c>
      <c r="M79" s="4" t="s">
        <v>28</v>
      </c>
      <c r="N79" s="20"/>
      <c r="O79" s="20"/>
      <c r="P79" s="20"/>
      <c r="Q79" s="94" t="s">
        <v>112</v>
      </c>
      <c r="R79" s="7" t="s">
        <v>767</v>
      </c>
      <c r="S79" s="7" t="s">
        <v>1308</v>
      </c>
      <c r="T79" s="7" t="s">
        <v>114</v>
      </c>
      <c r="U79" s="12" t="s">
        <v>40</v>
      </c>
      <c r="V79" s="12" t="s">
        <v>61</v>
      </c>
      <c r="W79" s="12" t="s">
        <v>235</v>
      </c>
      <c r="X79" s="7"/>
      <c r="Y79" s="7"/>
      <c r="Z79" s="7"/>
    </row>
    <row r="80" spans="1:26" s="45" customFormat="1" ht="29.4" customHeight="1" x14ac:dyDescent="0.25">
      <c r="A80" s="3" t="s">
        <v>1309</v>
      </c>
      <c r="B80" s="58" t="s">
        <v>174</v>
      </c>
      <c r="C80" s="7" t="s">
        <v>55</v>
      </c>
      <c r="D80" s="7" t="s">
        <v>1310</v>
      </c>
      <c r="E80" s="7" t="s">
        <v>1134</v>
      </c>
      <c r="F80" s="4">
        <v>44655</v>
      </c>
      <c r="G80" s="4">
        <v>44865</v>
      </c>
      <c r="H80" s="12" t="s">
        <v>852</v>
      </c>
      <c r="I80" s="9" t="s">
        <v>28</v>
      </c>
      <c r="J80" s="4" t="s">
        <v>28</v>
      </c>
      <c r="K80" s="4"/>
      <c r="L80" s="10">
        <v>300000</v>
      </c>
      <c r="M80" s="4" t="s">
        <v>28</v>
      </c>
      <c r="N80" s="10"/>
      <c r="O80" s="10"/>
      <c r="P80" s="10"/>
      <c r="Q80" s="94" t="s">
        <v>102</v>
      </c>
      <c r="R80" s="7" t="s">
        <v>767</v>
      </c>
      <c r="S80" s="19" t="s">
        <v>1311</v>
      </c>
      <c r="T80" s="7" t="s">
        <v>49</v>
      </c>
      <c r="U80" s="7" t="s">
        <v>428</v>
      </c>
      <c r="V80" s="7" t="s">
        <v>702</v>
      </c>
      <c r="W80" s="7" t="s">
        <v>1136</v>
      </c>
      <c r="X80" s="7" t="s">
        <v>77</v>
      </c>
      <c r="Y80" s="7" t="s">
        <v>1137</v>
      </c>
      <c r="Z80" s="7"/>
    </row>
    <row r="81" spans="1:26" s="45" customFormat="1" ht="29.4" customHeight="1" x14ac:dyDescent="0.25">
      <c r="A81" s="7" t="s">
        <v>1221</v>
      </c>
      <c r="B81" s="58" t="s">
        <v>174</v>
      </c>
      <c r="C81" s="7" t="s">
        <v>55</v>
      </c>
      <c r="D81" s="7" t="s">
        <v>1312</v>
      </c>
      <c r="E81" s="7" t="s">
        <v>1130</v>
      </c>
      <c r="F81" s="4">
        <v>44655</v>
      </c>
      <c r="G81" s="4">
        <v>44868</v>
      </c>
      <c r="H81" s="12" t="s">
        <v>1313</v>
      </c>
      <c r="I81" s="9" t="s">
        <v>28</v>
      </c>
      <c r="J81" s="4" t="s">
        <v>28</v>
      </c>
      <c r="K81" s="4"/>
      <c r="L81" s="50">
        <v>17338</v>
      </c>
      <c r="M81" s="4" t="s">
        <v>28</v>
      </c>
      <c r="N81" s="19"/>
      <c r="O81" s="19"/>
      <c r="P81" s="19"/>
      <c r="Q81" s="94" t="s">
        <v>102</v>
      </c>
      <c r="R81" s="7" t="s">
        <v>1223</v>
      </c>
      <c r="S81" s="7" t="s">
        <v>1224</v>
      </c>
      <c r="T81" s="7" t="s">
        <v>39</v>
      </c>
      <c r="U81" s="7" t="s">
        <v>115</v>
      </c>
      <c r="V81" s="7" t="s">
        <v>1225</v>
      </c>
      <c r="W81" s="7" t="s">
        <v>87</v>
      </c>
      <c r="X81" s="7"/>
      <c r="Y81" s="7"/>
      <c r="Z81" s="7"/>
    </row>
    <row r="82" spans="1:26" s="45" customFormat="1" ht="29.4" customHeight="1" x14ac:dyDescent="0.25">
      <c r="A82" s="7" t="s">
        <v>1314</v>
      </c>
      <c r="B82" s="58" t="s">
        <v>174</v>
      </c>
      <c r="C82" s="7" t="s">
        <v>55</v>
      </c>
      <c r="D82" s="7" t="s">
        <v>1315</v>
      </c>
      <c r="E82" s="7" t="s">
        <v>1316</v>
      </c>
      <c r="F82" s="4">
        <v>44869</v>
      </c>
      <c r="G82" s="4">
        <v>44869</v>
      </c>
      <c r="H82" s="12">
        <f>(G82-F82)/(365/12)</f>
        <v>0</v>
      </c>
      <c r="I82" s="4" t="s">
        <v>28</v>
      </c>
      <c r="J82" s="4" t="s">
        <v>28</v>
      </c>
      <c r="K82" s="4"/>
      <c r="L82" s="51">
        <v>22350</v>
      </c>
      <c r="M82" s="4" t="s">
        <v>28</v>
      </c>
      <c r="N82" s="20"/>
      <c r="O82" s="20"/>
      <c r="P82" s="20"/>
      <c r="Q82" s="94" t="s">
        <v>1317</v>
      </c>
      <c r="R82" s="7" t="s">
        <v>739</v>
      </c>
      <c r="S82" s="7" t="s">
        <v>1318</v>
      </c>
      <c r="T82" s="7" t="s">
        <v>114</v>
      </c>
      <c r="U82" s="12" t="s">
        <v>353</v>
      </c>
      <c r="V82" s="12" t="s">
        <v>636</v>
      </c>
      <c r="W82" s="12" t="s">
        <v>664</v>
      </c>
      <c r="X82" s="7"/>
      <c r="Y82" s="7"/>
      <c r="Z82" s="7"/>
    </row>
    <row r="83" spans="1:26" s="45" customFormat="1" ht="29.4" customHeight="1" x14ac:dyDescent="0.25">
      <c r="A83" s="3" t="s">
        <v>1319</v>
      </c>
      <c r="B83" s="58" t="s">
        <v>174</v>
      </c>
      <c r="C83" s="3" t="s">
        <v>55</v>
      </c>
      <c r="D83" s="7" t="s">
        <v>388</v>
      </c>
      <c r="E83" s="7" t="s">
        <v>1320</v>
      </c>
      <c r="F83" s="9">
        <v>43778</v>
      </c>
      <c r="G83" s="9">
        <v>44874</v>
      </c>
      <c r="H83" s="12" t="s">
        <v>67</v>
      </c>
      <c r="I83" s="9" t="s">
        <v>28</v>
      </c>
      <c r="J83" s="4">
        <f>G83-540</f>
        <v>44334</v>
      </c>
      <c r="K83" s="4"/>
      <c r="L83" s="10">
        <v>57000</v>
      </c>
      <c r="M83" s="10"/>
      <c r="N83" s="10"/>
      <c r="O83" s="10"/>
      <c r="P83" s="10"/>
      <c r="Q83" s="94" t="s">
        <v>1321</v>
      </c>
      <c r="R83" s="7" t="s">
        <v>1322</v>
      </c>
      <c r="S83" s="7" t="s">
        <v>391</v>
      </c>
      <c r="T83" s="7" t="s">
        <v>49</v>
      </c>
      <c r="U83" s="33" t="s">
        <v>367</v>
      </c>
      <c r="V83" s="12" t="s">
        <v>87</v>
      </c>
      <c r="W83" s="12" t="s">
        <v>87</v>
      </c>
      <c r="X83" s="7" t="s">
        <v>108</v>
      </c>
      <c r="Y83" s="7" t="s">
        <v>98</v>
      </c>
      <c r="Z83" s="7" t="s">
        <v>1121</v>
      </c>
    </row>
    <row r="84" spans="1:26" s="45" customFormat="1" ht="29.4" customHeight="1" x14ac:dyDescent="0.25">
      <c r="A84" s="7">
        <v>149246</v>
      </c>
      <c r="B84" s="58" t="s">
        <v>174</v>
      </c>
      <c r="C84" s="7" t="s">
        <v>55</v>
      </c>
      <c r="D84" s="7" t="s">
        <v>1323</v>
      </c>
      <c r="E84" s="7" t="s">
        <v>1324</v>
      </c>
      <c r="F84" s="4">
        <v>44873</v>
      </c>
      <c r="G84" s="4">
        <v>44874</v>
      </c>
      <c r="H84" s="12" t="s">
        <v>1097</v>
      </c>
      <c r="I84" s="4" t="s">
        <v>28</v>
      </c>
      <c r="J84" s="4" t="s">
        <v>28</v>
      </c>
      <c r="K84" s="4"/>
      <c r="L84" s="51" t="s">
        <v>1325</v>
      </c>
      <c r="M84" s="4" t="s">
        <v>28</v>
      </c>
      <c r="N84" s="20"/>
      <c r="O84" s="20"/>
      <c r="P84" s="20"/>
      <c r="Q84" s="94" t="s">
        <v>47</v>
      </c>
      <c r="R84" s="7" t="s">
        <v>433</v>
      </c>
      <c r="S84" s="7" t="s">
        <v>1326</v>
      </c>
      <c r="T84" s="7" t="s">
        <v>114</v>
      </c>
      <c r="U84" s="33" t="s">
        <v>418</v>
      </c>
      <c r="V84" s="12" t="s">
        <v>30</v>
      </c>
      <c r="W84" s="12" t="s">
        <v>87</v>
      </c>
      <c r="X84" s="7"/>
      <c r="Y84" s="7"/>
      <c r="Z84" s="7"/>
    </row>
    <row r="85" spans="1:26" s="45" customFormat="1" ht="29.4" customHeight="1" x14ac:dyDescent="0.25">
      <c r="A85" s="7" t="s">
        <v>1327</v>
      </c>
      <c r="B85" s="58" t="s">
        <v>174</v>
      </c>
      <c r="C85" s="7" t="s">
        <v>55</v>
      </c>
      <c r="D85" s="7" t="s">
        <v>1328</v>
      </c>
      <c r="E85" s="7" t="s">
        <v>1329</v>
      </c>
      <c r="F85" s="4">
        <v>44882</v>
      </c>
      <c r="G85" s="4">
        <v>44882</v>
      </c>
      <c r="H85" s="12">
        <f>(G85-F85)/(365/12)</f>
        <v>0</v>
      </c>
      <c r="I85" s="4" t="s">
        <v>28</v>
      </c>
      <c r="J85" s="4" t="s">
        <v>28</v>
      </c>
      <c r="K85" s="4"/>
      <c r="L85" s="51" t="s">
        <v>1330</v>
      </c>
      <c r="M85" s="4" t="s">
        <v>28</v>
      </c>
      <c r="N85" s="20"/>
      <c r="O85" s="20"/>
      <c r="P85" s="20"/>
      <c r="Q85" s="94" t="s">
        <v>92</v>
      </c>
      <c r="R85" s="7" t="s">
        <v>93</v>
      </c>
      <c r="S85" s="7" t="s">
        <v>1331</v>
      </c>
      <c r="T85" s="7" t="s">
        <v>114</v>
      </c>
      <c r="U85" s="57" t="s">
        <v>200</v>
      </c>
      <c r="V85" s="21" t="s">
        <v>1196</v>
      </c>
      <c r="W85" s="12" t="s">
        <v>87</v>
      </c>
      <c r="X85" s="7"/>
      <c r="Y85" s="7"/>
      <c r="Z85" s="7"/>
    </row>
    <row r="86" spans="1:26" s="45" customFormat="1" ht="29.4" customHeight="1" x14ac:dyDescent="0.25">
      <c r="A86" s="7" t="s">
        <v>1332</v>
      </c>
      <c r="B86" s="58" t="s">
        <v>174</v>
      </c>
      <c r="C86" s="7" t="s">
        <v>55</v>
      </c>
      <c r="D86" s="7" t="s">
        <v>1333</v>
      </c>
      <c r="E86" s="7" t="s">
        <v>1334</v>
      </c>
      <c r="F86" s="4">
        <v>44882</v>
      </c>
      <c r="G86" s="4">
        <v>44882</v>
      </c>
      <c r="H86" s="12">
        <f>(G86-F86)/(365/12)</f>
        <v>0</v>
      </c>
      <c r="I86" s="4" t="s">
        <v>28</v>
      </c>
      <c r="J86" s="4" t="s">
        <v>28</v>
      </c>
      <c r="K86" s="4"/>
      <c r="L86" s="51">
        <v>42000</v>
      </c>
      <c r="M86" s="4" t="s">
        <v>28</v>
      </c>
      <c r="N86" s="20"/>
      <c r="O86" s="20"/>
      <c r="P86" s="20"/>
      <c r="Q86" s="94" t="s">
        <v>727</v>
      </c>
      <c r="R86" s="7" t="s">
        <v>739</v>
      </c>
      <c r="S86" s="7" t="s">
        <v>1333</v>
      </c>
      <c r="T86" s="7" t="s">
        <v>114</v>
      </c>
      <c r="U86" s="33" t="s">
        <v>85</v>
      </c>
      <c r="V86" s="12" t="s">
        <v>1335</v>
      </c>
      <c r="W86" s="12" t="s">
        <v>87</v>
      </c>
      <c r="X86" s="7"/>
      <c r="Y86" s="7"/>
      <c r="Z86" s="7"/>
    </row>
    <row r="87" spans="1:26" s="45" customFormat="1" ht="29.4" customHeight="1" x14ac:dyDescent="0.25">
      <c r="A87" s="7" t="s">
        <v>1336</v>
      </c>
      <c r="B87" s="58" t="s">
        <v>174</v>
      </c>
      <c r="C87" s="7" t="s">
        <v>55</v>
      </c>
      <c r="D87" s="7" t="s">
        <v>1337</v>
      </c>
      <c r="E87" s="7" t="s">
        <v>1338</v>
      </c>
      <c r="F87" s="4">
        <v>44783</v>
      </c>
      <c r="G87" s="4">
        <v>44884</v>
      </c>
      <c r="H87" s="12" t="s">
        <v>718</v>
      </c>
      <c r="I87" s="3" t="s">
        <v>28</v>
      </c>
      <c r="J87" s="3" t="s">
        <v>28</v>
      </c>
      <c r="K87" s="4" t="s">
        <v>28</v>
      </c>
      <c r="L87" s="123">
        <v>41500</v>
      </c>
      <c r="M87" s="124" t="s">
        <v>28</v>
      </c>
      <c r="N87" s="20"/>
      <c r="O87" s="20"/>
      <c r="P87" s="20"/>
      <c r="Q87" s="94" t="s">
        <v>1317</v>
      </c>
      <c r="R87" s="7" t="s">
        <v>739</v>
      </c>
      <c r="S87" s="7" t="s">
        <v>1168</v>
      </c>
      <c r="T87" s="7" t="s">
        <v>114</v>
      </c>
      <c r="U87" s="12" t="s">
        <v>115</v>
      </c>
      <c r="V87" s="12" t="s">
        <v>116</v>
      </c>
      <c r="W87" s="12" t="s">
        <v>87</v>
      </c>
      <c r="X87" s="7"/>
      <c r="Y87" s="7"/>
      <c r="Z87" s="7" t="s">
        <v>1339</v>
      </c>
    </row>
    <row r="88" spans="1:26" s="45" customFormat="1" ht="29.4" customHeight="1" x14ac:dyDescent="0.25">
      <c r="A88" s="7">
        <v>153590</v>
      </c>
      <c r="B88" s="58" t="s">
        <v>174</v>
      </c>
      <c r="C88" s="7" t="s">
        <v>55</v>
      </c>
      <c r="D88" s="7" t="s">
        <v>1340</v>
      </c>
      <c r="E88" s="7" t="s">
        <v>1341</v>
      </c>
      <c r="F88" s="4">
        <v>44888</v>
      </c>
      <c r="G88" s="4">
        <v>44888</v>
      </c>
      <c r="H88" s="12">
        <f>(G88-F88)/(365/12)</f>
        <v>0</v>
      </c>
      <c r="I88" s="4" t="s">
        <v>28</v>
      </c>
      <c r="J88" s="4" t="s">
        <v>28</v>
      </c>
      <c r="K88" s="4"/>
      <c r="L88" s="51">
        <v>16612</v>
      </c>
      <c r="M88" s="4" t="s">
        <v>28</v>
      </c>
      <c r="N88" s="20"/>
      <c r="O88" s="20"/>
      <c r="P88" s="20"/>
      <c r="Q88" s="94" t="s">
        <v>92</v>
      </c>
      <c r="R88" s="7" t="s">
        <v>327</v>
      </c>
      <c r="S88" s="7" t="s">
        <v>1340</v>
      </c>
      <c r="T88" s="7" t="s">
        <v>114</v>
      </c>
      <c r="U88" s="12" t="s">
        <v>142</v>
      </c>
      <c r="V88" s="12" t="s">
        <v>143</v>
      </c>
      <c r="W88" s="12" t="s">
        <v>87</v>
      </c>
      <c r="X88" s="7"/>
      <c r="Y88" s="7"/>
      <c r="Z88" s="7"/>
    </row>
    <row r="89" spans="1:26" s="45" customFormat="1" ht="29.4" customHeight="1" x14ac:dyDescent="0.25">
      <c r="A89" s="7">
        <v>154917</v>
      </c>
      <c r="B89" s="58" t="s">
        <v>174</v>
      </c>
      <c r="C89" s="7" t="s">
        <v>55</v>
      </c>
      <c r="D89" s="7" t="s">
        <v>1342</v>
      </c>
      <c r="E89" s="7" t="s">
        <v>1343</v>
      </c>
      <c r="F89" s="4">
        <v>44894</v>
      </c>
      <c r="G89" s="4">
        <v>44894</v>
      </c>
      <c r="H89" s="12">
        <f>(G89-F89)/(365/12)</f>
        <v>0</v>
      </c>
      <c r="I89" s="4" t="s">
        <v>28</v>
      </c>
      <c r="J89" s="4" t="s">
        <v>28</v>
      </c>
      <c r="K89" s="4"/>
      <c r="L89" s="51">
        <v>5450</v>
      </c>
      <c r="M89" s="4" t="s">
        <v>28</v>
      </c>
      <c r="N89" s="20"/>
      <c r="O89" s="20"/>
      <c r="P89" s="20"/>
      <c r="Q89" s="94" t="s">
        <v>102</v>
      </c>
      <c r="R89" s="7" t="s">
        <v>878</v>
      </c>
      <c r="S89" s="7" t="s">
        <v>1342</v>
      </c>
      <c r="T89" s="7" t="s">
        <v>114</v>
      </c>
      <c r="U89" s="12" t="s">
        <v>115</v>
      </c>
      <c r="V89" s="12" t="s">
        <v>116</v>
      </c>
      <c r="W89" s="12" t="s">
        <v>87</v>
      </c>
      <c r="X89" s="7"/>
      <c r="Y89" s="7"/>
      <c r="Z89" s="7"/>
    </row>
    <row r="90" spans="1:26" s="45" customFormat="1" ht="45.6" customHeight="1" x14ac:dyDescent="0.25">
      <c r="A90" s="3" t="s">
        <v>1344</v>
      </c>
      <c r="B90" s="58" t="s">
        <v>174</v>
      </c>
      <c r="C90" s="3" t="s">
        <v>27</v>
      </c>
      <c r="D90" s="3" t="s">
        <v>1345</v>
      </c>
      <c r="E90" s="3" t="s">
        <v>1345</v>
      </c>
      <c r="F90" s="4">
        <v>44531</v>
      </c>
      <c r="G90" s="4">
        <v>44895</v>
      </c>
      <c r="H90" s="12" t="s">
        <v>58</v>
      </c>
      <c r="I90" s="3" t="s">
        <v>120</v>
      </c>
      <c r="J90" s="4">
        <f>G90-540</f>
        <v>44355</v>
      </c>
      <c r="K90" s="4"/>
      <c r="L90" s="7"/>
      <c r="M90" s="6">
        <v>9170.89</v>
      </c>
      <c r="N90" s="6"/>
      <c r="O90" s="6"/>
      <c r="P90" s="6"/>
      <c r="Q90" s="93" t="s">
        <v>205</v>
      </c>
      <c r="R90" s="3" t="s">
        <v>1346</v>
      </c>
      <c r="S90" s="3" t="s">
        <v>1347</v>
      </c>
      <c r="T90" s="3" t="s">
        <v>39</v>
      </c>
      <c r="U90" s="3" t="s">
        <v>40</v>
      </c>
      <c r="V90" s="3" t="s">
        <v>61</v>
      </c>
      <c r="W90" s="3" t="s">
        <v>87</v>
      </c>
      <c r="X90" s="3" t="s">
        <v>108</v>
      </c>
      <c r="Y90" s="7" t="s">
        <v>98</v>
      </c>
      <c r="Z90" s="3"/>
    </row>
    <row r="91" spans="1:26" s="45" customFormat="1" ht="29.4" customHeight="1" x14ac:dyDescent="0.25">
      <c r="A91" s="3" t="s">
        <v>1243</v>
      </c>
      <c r="B91" s="58" t="s">
        <v>174</v>
      </c>
      <c r="C91" s="7" t="s">
        <v>55</v>
      </c>
      <c r="D91" s="7" t="s">
        <v>1348</v>
      </c>
      <c r="E91" s="7" t="s">
        <v>1349</v>
      </c>
      <c r="F91" s="4">
        <v>44370</v>
      </c>
      <c r="G91" s="4">
        <v>44895</v>
      </c>
      <c r="H91" s="12" t="s">
        <v>1350</v>
      </c>
      <c r="I91" s="3" t="s">
        <v>28</v>
      </c>
      <c r="J91" s="4" t="s">
        <v>28</v>
      </c>
      <c r="K91" s="4"/>
      <c r="L91" s="19">
        <v>8045</v>
      </c>
      <c r="M91" s="4" t="s">
        <v>28</v>
      </c>
      <c r="N91" s="20"/>
      <c r="O91" s="20"/>
      <c r="P91" s="20"/>
      <c r="Q91" s="94" t="s">
        <v>634</v>
      </c>
      <c r="R91" s="7" t="s">
        <v>47</v>
      </c>
      <c r="S91" s="7" t="s">
        <v>1247</v>
      </c>
      <c r="T91" s="7" t="s">
        <v>49</v>
      </c>
      <c r="U91" s="7" t="s">
        <v>353</v>
      </c>
      <c r="V91" s="7" t="s">
        <v>115</v>
      </c>
      <c r="W91" s="7" t="s">
        <v>87</v>
      </c>
      <c r="X91" s="7" t="s">
        <v>131</v>
      </c>
      <c r="Y91" s="7" t="s">
        <v>98</v>
      </c>
      <c r="Z91" s="7"/>
    </row>
    <row r="92" spans="1:26" s="45" customFormat="1" ht="37.950000000000003" customHeight="1" x14ac:dyDescent="0.25">
      <c r="A92" s="7" t="s">
        <v>98</v>
      </c>
      <c r="B92" s="58" t="s">
        <v>174</v>
      </c>
      <c r="C92" s="7" t="s">
        <v>55</v>
      </c>
      <c r="D92" s="7" t="s">
        <v>1351</v>
      </c>
      <c r="E92" s="7" t="s">
        <v>1352</v>
      </c>
      <c r="F92" s="4">
        <v>44873</v>
      </c>
      <c r="G92" s="4">
        <v>44895</v>
      </c>
      <c r="H92" s="12" t="s">
        <v>1353</v>
      </c>
      <c r="I92" s="4" t="s">
        <v>28</v>
      </c>
      <c r="J92" s="4">
        <f>G92-540</f>
        <v>44355</v>
      </c>
      <c r="K92" s="4"/>
      <c r="L92" s="51">
        <v>2510000</v>
      </c>
      <c r="M92" s="4" t="s">
        <v>28</v>
      </c>
      <c r="N92" s="20"/>
      <c r="O92" s="20"/>
      <c r="P92" s="20"/>
      <c r="Q92" s="94" t="s">
        <v>1354</v>
      </c>
      <c r="R92" s="7" t="s">
        <v>1210</v>
      </c>
      <c r="S92" s="7" t="s">
        <v>1351</v>
      </c>
      <c r="T92" s="7" t="s">
        <v>114</v>
      </c>
      <c r="U92" s="12" t="s">
        <v>948</v>
      </c>
      <c r="V92" s="12" t="s">
        <v>1355</v>
      </c>
      <c r="W92" s="12" t="s">
        <v>87</v>
      </c>
      <c r="X92" s="7"/>
      <c r="Y92" s="7"/>
      <c r="Z92" s="7"/>
    </row>
    <row r="93" spans="1:26" s="45" customFormat="1" ht="44.4" customHeight="1" x14ac:dyDescent="0.25">
      <c r="A93" s="7">
        <v>148942</v>
      </c>
      <c r="B93" s="58" t="s">
        <v>174</v>
      </c>
      <c r="C93" s="7" t="s">
        <v>55</v>
      </c>
      <c r="D93" s="7" t="s">
        <v>1356</v>
      </c>
      <c r="E93" s="7" t="s">
        <v>1357</v>
      </c>
      <c r="F93" s="4">
        <v>44872</v>
      </c>
      <c r="G93" s="4">
        <v>44896</v>
      </c>
      <c r="H93" s="12" t="s">
        <v>632</v>
      </c>
      <c r="I93" s="3" t="s">
        <v>28</v>
      </c>
      <c r="J93" s="3" t="s">
        <v>28</v>
      </c>
      <c r="K93" s="4"/>
      <c r="L93" s="51">
        <v>15000</v>
      </c>
      <c r="M93" s="4" t="s">
        <v>28</v>
      </c>
      <c r="N93" s="20"/>
      <c r="O93" s="20"/>
      <c r="P93" s="20"/>
      <c r="Q93" s="94" t="s">
        <v>112</v>
      </c>
      <c r="R93" s="7" t="s">
        <v>113</v>
      </c>
      <c r="S93" s="7" t="s">
        <v>1358</v>
      </c>
      <c r="T93" s="7" t="s">
        <v>114</v>
      </c>
      <c r="U93" s="12" t="s">
        <v>40</v>
      </c>
      <c r="V93" s="12" t="s">
        <v>41</v>
      </c>
      <c r="W93" s="12" t="s">
        <v>30</v>
      </c>
      <c r="X93" s="7"/>
      <c r="Y93" s="7"/>
      <c r="Z93" s="7"/>
    </row>
    <row r="94" spans="1:26" s="45" customFormat="1" ht="29.4" customHeight="1" x14ac:dyDescent="0.25">
      <c r="A94" s="7" t="s">
        <v>1359</v>
      </c>
      <c r="B94" s="58" t="s">
        <v>174</v>
      </c>
      <c r="C94" s="7" t="s">
        <v>55</v>
      </c>
      <c r="D94" s="7" t="s">
        <v>1360</v>
      </c>
      <c r="E94" s="7" t="s">
        <v>1361</v>
      </c>
      <c r="F94" s="4">
        <v>44896</v>
      </c>
      <c r="G94" s="4">
        <v>44896</v>
      </c>
      <c r="H94" s="12">
        <f>(G94-F94)/(365/12)</f>
        <v>0</v>
      </c>
      <c r="I94" s="4" t="s">
        <v>28</v>
      </c>
      <c r="J94" s="4" t="s">
        <v>28</v>
      </c>
      <c r="K94" s="4" t="s">
        <v>28</v>
      </c>
      <c r="L94" s="51">
        <v>60000</v>
      </c>
      <c r="M94" s="51" t="s">
        <v>28</v>
      </c>
      <c r="N94" s="20"/>
      <c r="O94" s="20"/>
      <c r="P94" s="20"/>
      <c r="Q94" s="94" t="s">
        <v>112</v>
      </c>
      <c r="R94" s="7" t="s">
        <v>767</v>
      </c>
      <c r="S94" s="7" t="s">
        <v>1362</v>
      </c>
      <c r="T94" s="7" t="s">
        <v>49</v>
      </c>
      <c r="U94" s="12" t="s">
        <v>115</v>
      </c>
      <c r="V94" s="12" t="s">
        <v>87</v>
      </c>
      <c r="W94" s="12" t="s">
        <v>87</v>
      </c>
      <c r="X94" s="7" t="s">
        <v>131</v>
      </c>
      <c r="Y94" s="7"/>
      <c r="Z94" s="7"/>
    </row>
    <row r="95" spans="1:26" s="45" customFormat="1" ht="29.4" customHeight="1" x14ac:dyDescent="0.25">
      <c r="A95" s="7" t="s">
        <v>1363</v>
      </c>
      <c r="B95" s="58" t="s">
        <v>174</v>
      </c>
      <c r="C95" s="7" t="s">
        <v>55</v>
      </c>
      <c r="D95" s="7" t="s">
        <v>1364</v>
      </c>
      <c r="E95" s="7" t="s">
        <v>1365</v>
      </c>
      <c r="F95" s="4">
        <v>44727</v>
      </c>
      <c r="G95" s="4">
        <v>44909</v>
      </c>
      <c r="H95" s="12" t="s">
        <v>852</v>
      </c>
      <c r="I95" s="3" t="s">
        <v>28</v>
      </c>
      <c r="J95" s="4">
        <f>G95-540</f>
        <v>44369</v>
      </c>
      <c r="K95" s="4"/>
      <c r="L95" s="50">
        <v>98165.52</v>
      </c>
      <c r="M95" s="4" t="s">
        <v>28</v>
      </c>
      <c r="N95" s="20"/>
      <c r="O95" s="20"/>
      <c r="P95" s="20"/>
      <c r="Q95" s="94" t="s">
        <v>92</v>
      </c>
      <c r="R95" s="7" t="s">
        <v>1092</v>
      </c>
      <c r="S95" s="7" t="s">
        <v>1366</v>
      </c>
      <c r="T95" s="7" t="s">
        <v>39</v>
      </c>
      <c r="U95" s="7" t="s">
        <v>1204</v>
      </c>
      <c r="V95" s="7" t="s">
        <v>1205</v>
      </c>
      <c r="W95" s="7" t="s">
        <v>87</v>
      </c>
      <c r="X95" s="7" t="s">
        <v>577</v>
      </c>
      <c r="Y95" s="7" t="s">
        <v>182</v>
      </c>
      <c r="Z95" s="7" t="s">
        <v>1367</v>
      </c>
    </row>
    <row r="96" spans="1:26" s="45" customFormat="1" ht="29.4" customHeight="1" x14ac:dyDescent="0.25">
      <c r="A96" s="7" t="s">
        <v>1368</v>
      </c>
      <c r="B96" s="58" t="s">
        <v>174</v>
      </c>
      <c r="C96" s="7" t="s">
        <v>27</v>
      </c>
      <c r="D96" s="7" t="s">
        <v>1369</v>
      </c>
      <c r="E96" s="7" t="s">
        <v>1370</v>
      </c>
      <c r="F96" s="4">
        <v>44756</v>
      </c>
      <c r="G96" s="4">
        <v>44909</v>
      </c>
      <c r="H96" s="12" t="s">
        <v>657</v>
      </c>
      <c r="I96" s="3" t="s">
        <v>28</v>
      </c>
      <c r="J96" s="3" t="s">
        <v>28</v>
      </c>
      <c r="K96" s="4"/>
      <c r="L96" s="123">
        <v>30000</v>
      </c>
      <c r="M96" s="123">
        <v>30000</v>
      </c>
      <c r="N96" s="20"/>
      <c r="O96" s="20"/>
      <c r="P96" s="20"/>
      <c r="Q96" s="94" t="s">
        <v>1371</v>
      </c>
      <c r="R96" s="7" t="s">
        <v>1372</v>
      </c>
      <c r="S96" s="7" t="s">
        <v>1369</v>
      </c>
      <c r="T96" s="7" t="s">
        <v>114</v>
      </c>
      <c r="U96" s="12" t="s">
        <v>428</v>
      </c>
      <c r="V96" s="12" t="s">
        <v>796</v>
      </c>
      <c r="W96" s="12" t="s">
        <v>1373</v>
      </c>
      <c r="X96" s="7"/>
      <c r="Y96" s="7"/>
      <c r="Z96" s="7"/>
    </row>
    <row r="97" spans="1:27" s="45" customFormat="1" ht="29.4" customHeight="1" x14ac:dyDescent="0.25">
      <c r="A97" s="3">
        <v>160483</v>
      </c>
      <c r="B97" s="58" t="s">
        <v>174</v>
      </c>
      <c r="C97" s="3" t="s">
        <v>55</v>
      </c>
      <c r="D97" s="3" t="s">
        <v>1374</v>
      </c>
      <c r="E97" s="3" t="s">
        <v>1375</v>
      </c>
      <c r="F97" s="4">
        <v>44914</v>
      </c>
      <c r="G97" s="4">
        <v>44914</v>
      </c>
      <c r="H97" s="12">
        <f>(G97-F97)/(365/12)</f>
        <v>0</v>
      </c>
      <c r="I97" s="9" t="s">
        <v>28</v>
      </c>
      <c r="J97" s="4" t="s">
        <v>28</v>
      </c>
      <c r="K97" s="4" t="s">
        <v>28</v>
      </c>
      <c r="L97" s="54">
        <v>25872</v>
      </c>
      <c r="M97" s="54" t="s">
        <v>28</v>
      </c>
      <c r="N97" s="38"/>
      <c r="O97" s="38"/>
      <c r="P97" s="38"/>
      <c r="Q97" s="93" t="s">
        <v>1376</v>
      </c>
      <c r="R97" s="3" t="s">
        <v>1377</v>
      </c>
      <c r="S97" s="3" t="s">
        <v>866</v>
      </c>
      <c r="T97" s="3" t="s">
        <v>49</v>
      </c>
      <c r="U97" s="3" t="s">
        <v>115</v>
      </c>
      <c r="V97" s="3" t="s">
        <v>116</v>
      </c>
      <c r="W97" s="3" t="s">
        <v>87</v>
      </c>
      <c r="X97" s="3" t="s">
        <v>63</v>
      </c>
      <c r="Y97" s="3"/>
      <c r="Z97" s="3"/>
      <c r="AA97" s="53"/>
    </row>
    <row r="98" spans="1:27" s="45" customFormat="1" ht="29.4" customHeight="1" x14ac:dyDescent="0.25">
      <c r="A98" s="3">
        <v>161712</v>
      </c>
      <c r="B98" s="58" t="s">
        <v>174</v>
      </c>
      <c r="C98" s="3" t="s">
        <v>55</v>
      </c>
      <c r="D98" s="3" t="s">
        <v>1378</v>
      </c>
      <c r="E98" s="3" t="s">
        <v>1379</v>
      </c>
      <c r="F98" s="4">
        <v>44915</v>
      </c>
      <c r="G98" s="4">
        <v>44915</v>
      </c>
      <c r="H98" s="12">
        <f>(G98-F98)/(365/12)</f>
        <v>0</v>
      </c>
      <c r="I98" s="9" t="s">
        <v>28</v>
      </c>
      <c r="J98" s="9" t="s">
        <v>28</v>
      </c>
      <c r="K98" s="9" t="s">
        <v>28</v>
      </c>
      <c r="L98" s="54">
        <v>8000</v>
      </c>
      <c r="M98" s="54" t="s">
        <v>28</v>
      </c>
      <c r="N98" s="38"/>
      <c r="O98" s="38"/>
      <c r="P98" s="38"/>
      <c r="Q98" s="93" t="s">
        <v>594</v>
      </c>
      <c r="R98" s="3" t="s">
        <v>1380</v>
      </c>
      <c r="S98" s="3" t="s">
        <v>1381</v>
      </c>
      <c r="T98" s="3" t="s">
        <v>49</v>
      </c>
      <c r="U98" s="3" t="s">
        <v>115</v>
      </c>
      <c r="V98" s="3" t="s">
        <v>116</v>
      </c>
      <c r="W98" s="3" t="s">
        <v>87</v>
      </c>
      <c r="X98" s="3" t="s">
        <v>63</v>
      </c>
      <c r="Y98" s="3"/>
      <c r="Z98" s="3"/>
      <c r="AA98" s="53"/>
    </row>
    <row r="99" spans="1:27" s="45" customFormat="1" ht="73.2" customHeight="1" x14ac:dyDescent="0.25">
      <c r="A99" s="7" t="s">
        <v>1382</v>
      </c>
      <c r="B99" s="58" t="s">
        <v>174</v>
      </c>
      <c r="C99" s="7" t="s">
        <v>27</v>
      </c>
      <c r="D99" s="7" t="s">
        <v>544</v>
      </c>
      <c r="E99" s="7" t="s">
        <v>1383</v>
      </c>
      <c r="F99" s="4">
        <v>44738</v>
      </c>
      <c r="G99" s="4">
        <v>44921</v>
      </c>
      <c r="H99" s="12" t="s">
        <v>852</v>
      </c>
      <c r="I99" s="4" t="s">
        <v>28</v>
      </c>
      <c r="J99" s="4" t="s">
        <v>28</v>
      </c>
      <c r="K99" s="4" t="s">
        <v>28</v>
      </c>
      <c r="L99" s="51">
        <v>11479</v>
      </c>
      <c r="M99" s="51">
        <v>11479</v>
      </c>
      <c r="N99" s="20"/>
      <c r="O99" s="20"/>
      <c r="P99" s="20"/>
      <c r="Q99" s="94" t="s">
        <v>36</v>
      </c>
      <c r="R99" s="7" t="s">
        <v>226</v>
      </c>
      <c r="S99" s="7" t="s">
        <v>544</v>
      </c>
      <c r="T99" s="7" t="s">
        <v>49</v>
      </c>
      <c r="U99" s="21" t="s">
        <v>40</v>
      </c>
      <c r="V99" s="21" t="s">
        <v>61</v>
      </c>
      <c r="W99" s="21" t="s">
        <v>262</v>
      </c>
      <c r="X99" s="7"/>
      <c r="Y99" s="7"/>
      <c r="Z99" s="7"/>
    </row>
    <row r="100" spans="1:27" s="45" customFormat="1" ht="71.400000000000006" customHeight="1" x14ac:dyDescent="0.25">
      <c r="A100" s="7" t="s">
        <v>1384</v>
      </c>
      <c r="B100" s="58" t="s">
        <v>174</v>
      </c>
      <c r="C100" s="7" t="s">
        <v>55</v>
      </c>
      <c r="D100" s="7" t="s">
        <v>1385</v>
      </c>
      <c r="E100" s="7" t="s">
        <v>1386</v>
      </c>
      <c r="F100" s="4">
        <v>44659</v>
      </c>
      <c r="G100" s="4">
        <v>44933</v>
      </c>
      <c r="H100" s="12" t="s">
        <v>1387</v>
      </c>
      <c r="I100" s="3" t="s">
        <v>28</v>
      </c>
      <c r="J100" s="4" t="s">
        <v>28</v>
      </c>
      <c r="K100" s="4" t="s">
        <v>28</v>
      </c>
      <c r="L100" s="50">
        <v>40000</v>
      </c>
      <c r="M100" s="4" t="s">
        <v>28</v>
      </c>
      <c r="N100" s="20"/>
      <c r="O100" s="20"/>
      <c r="P100" s="20"/>
      <c r="Q100" s="94" t="s">
        <v>1388</v>
      </c>
      <c r="R100" s="7" t="s">
        <v>1389</v>
      </c>
      <c r="S100" s="7" t="s">
        <v>1086</v>
      </c>
      <c r="T100" s="7" t="s">
        <v>39</v>
      </c>
      <c r="U100" s="7" t="s">
        <v>115</v>
      </c>
      <c r="V100" s="7" t="s">
        <v>208</v>
      </c>
      <c r="W100" s="7" t="s">
        <v>87</v>
      </c>
      <c r="X100" s="7" t="s">
        <v>577</v>
      </c>
      <c r="Y100" s="7" t="s">
        <v>54</v>
      </c>
      <c r="Z100" s="7" t="s">
        <v>1390</v>
      </c>
    </row>
    <row r="101" spans="1:27" s="45" customFormat="1" ht="29.4" customHeight="1" x14ac:dyDescent="0.25">
      <c r="A101" s="7" t="s">
        <v>1391</v>
      </c>
      <c r="B101" s="58" t="s">
        <v>174</v>
      </c>
      <c r="C101" s="7" t="s">
        <v>55</v>
      </c>
      <c r="D101" s="7" t="s">
        <v>1392</v>
      </c>
      <c r="E101" s="7" t="s">
        <v>1393</v>
      </c>
      <c r="F101" s="4">
        <v>44781</v>
      </c>
      <c r="G101" s="4">
        <v>44934</v>
      </c>
      <c r="H101" s="12" t="s">
        <v>657</v>
      </c>
      <c r="I101" s="4" t="s">
        <v>28</v>
      </c>
      <c r="J101" s="3" t="s">
        <v>28</v>
      </c>
      <c r="K101" s="4"/>
      <c r="L101" s="51">
        <v>20000</v>
      </c>
      <c r="M101" s="50">
        <v>20000</v>
      </c>
      <c r="N101" s="20"/>
      <c r="O101" s="20"/>
      <c r="P101" s="20"/>
      <c r="Q101" s="94" t="s">
        <v>47</v>
      </c>
      <c r="R101" s="7" t="s">
        <v>410</v>
      </c>
      <c r="S101" s="7" t="s">
        <v>411</v>
      </c>
      <c r="T101" s="7" t="s">
        <v>39</v>
      </c>
      <c r="U101" s="7" t="s">
        <v>1394</v>
      </c>
      <c r="V101" s="7" t="s">
        <v>30</v>
      </c>
      <c r="W101" s="7" t="s">
        <v>87</v>
      </c>
      <c r="X101" s="7"/>
      <c r="Y101" s="7"/>
      <c r="Z101" s="7"/>
    </row>
    <row r="102" spans="1:27" s="45" customFormat="1" ht="29.4" customHeight="1" x14ac:dyDescent="0.25">
      <c r="A102" s="7" t="s">
        <v>1336</v>
      </c>
      <c r="B102" s="58" t="s">
        <v>174</v>
      </c>
      <c r="C102" s="7" t="s">
        <v>55</v>
      </c>
      <c r="D102" s="7" t="s">
        <v>1395</v>
      </c>
      <c r="E102" s="7" t="s">
        <v>1396</v>
      </c>
      <c r="F102" s="4">
        <v>44783</v>
      </c>
      <c r="G102" s="4">
        <v>44936</v>
      </c>
      <c r="H102" s="12" t="s">
        <v>657</v>
      </c>
      <c r="I102" s="3" t="s">
        <v>28</v>
      </c>
      <c r="J102" s="3" t="s">
        <v>28</v>
      </c>
      <c r="K102" s="4" t="s">
        <v>28</v>
      </c>
      <c r="L102" s="51">
        <v>144463.5</v>
      </c>
      <c r="M102" s="4" t="s">
        <v>28</v>
      </c>
      <c r="N102" s="20"/>
      <c r="O102" s="20"/>
      <c r="P102" s="20"/>
      <c r="Q102" s="94" t="s">
        <v>1317</v>
      </c>
      <c r="R102" s="7" t="s">
        <v>739</v>
      </c>
      <c r="S102" s="7" t="s">
        <v>1395</v>
      </c>
      <c r="T102" s="7" t="s">
        <v>114</v>
      </c>
      <c r="U102" s="12" t="s">
        <v>353</v>
      </c>
      <c r="V102" s="12" t="s">
        <v>354</v>
      </c>
      <c r="W102" s="12" t="s">
        <v>660</v>
      </c>
      <c r="X102" s="7"/>
      <c r="Y102" s="7"/>
      <c r="Z102" s="7"/>
    </row>
    <row r="103" spans="1:27" s="45" customFormat="1" ht="29.4" customHeight="1" x14ac:dyDescent="0.25">
      <c r="A103" s="3">
        <v>177083</v>
      </c>
      <c r="B103" s="58" t="s">
        <v>174</v>
      </c>
      <c r="C103" s="3" t="s">
        <v>55</v>
      </c>
      <c r="D103" s="3" t="s">
        <v>1397</v>
      </c>
      <c r="E103" s="3" t="s">
        <v>1398</v>
      </c>
      <c r="F103" s="4">
        <v>44938</v>
      </c>
      <c r="G103" s="4">
        <v>44938</v>
      </c>
      <c r="H103" s="12">
        <f>(G103-F103)/(365/12)</f>
        <v>0</v>
      </c>
      <c r="I103" s="9" t="s">
        <v>28</v>
      </c>
      <c r="J103" s="9" t="s">
        <v>28</v>
      </c>
      <c r="K103" s="9" t="s">
        <v>28</v>
      </c>
      <c r="L103" s="54">
        <v>15940.75</v>
      </c>
      <c r="M103" s="54" t="s">
        <v>28</v>
      </c>
      <c r="N103" s="38"/>
      <c r="O103" s="38"/>
      <c r="P103" s="38"/>
      <c r="Q103" s="93" t="s">
        <v>59</v>
      </c>
      <c r="R103" s="3" t="s">
        <v>37</v>
      </c>
      <c r="S103" s="3" t="s">
        <v>1236</v>
      </c>
      <c r="T103" s="3" t="s">
        <v>49</v>
      </c>
      <c r="U103" s="3" t="s">
        <v>40</v>
      </c>
      <c r="V103" s="3" t="s">
        <v>87</v>
      </c>
      <c r="W103" s="3" t="s">
        <v>87</v>
      </c>
      <c r="X103" s="3" t="s">
        <v>63</v>
      </c>
      <c r="Y103" s="3"/>
      <c r="Z103" s="3"/>
      <c r="AA103" s="53"/>
    </row>
    <row r="104" spans="1:27" s="45" customFormat="1" ht="29.4" customHeight="1" x14ac:dyDescent="0.25">
      <c r="A104" s="3">
        <v>177178</v>
      </c>
      <c r="B104" s="58" t="s">
        <v>174</v>
      </c>
      <c r="C104" s="3" t="s">
        <v>55</v>
      </c>
      <c r="D104" s="3" t="s">
        <v>1399</v>
      </c>
      <c r="E104" s="3" t="s">
        <v>1400</v>
      </c>
      <c r="F104" s="4">
        <v>44938</v>
      </c>
      <c r="G104" s="4">
        <v>44938</v>
      </c>
      <c r="H104" s="12">
        <f>(G104-F104)/(365/12)</f>
        <v>0</v>
      </c>
      <c r="I104" s="9" t="s">
        <v>28</v>
      </c>
      <c r="J104" s="9" t="s">
        <v>28</v>
      </c>
      <c r="K104" s="9" t="s">
        <v>28</v>
      </c>
      <c r="L104" s="54">
        <v>39800</v>
      </c>
      <c r="M104" s="54" t="s">
        <v>28</v>
      </c>
      <c r="N104" s="38"/>
      <c r="O104" s="38"/>
      <c r="P104" s="38"/>
      <c r="Q104" s="93" t="s">
        <v>47</v>
      </c>
      <c r="R104" s="3" t="s">
        <v>1401</v>
      </c>
      <c r="S104" s="3" t="s">
        <v>1402</v>
      </c>
      <c r="T104" s="3" t="s">
        <v>39</v>
      </c>
      <c r="U104" s="3" t="s">
        <v>340</v>
      </c>
      <c r="V104" s="3" t="s">
        <v>1035</v>
      </c>
      <c r="W104" s="3" t="s">
        <v>1403</v>
      </c>
      <c r="X104" s="3" t="s">
        <v>614</v>
      </c>
      <c r="Y104" s="3" t="s">
        <v>334</v>
      </c>
      <c r="Z104" s="3"/>
      <c r="AA104" s="53"/>
    </row>
    <row r="105" spans="1:27" s="45" customFormat="1" ht="42" customHeight="1" x14ac:dyDescent="0.25">
      <c r="A105" s="3" t="s">
        <v>1404</v>
      </c>
      <c r="B105" s="58" t="s">
        <v>174</v>
      </c>
      <c r="C105" s="3" t="s">
        <v>27</v>
      </c>
      <c r="D105" s="7" t="s">
        <v>1405</v>
      </c>
      <c r="E105" s="7" t="s">
        <v>1406</v>
      </c>
      <c r="F105" s="9">
        <v>43120</v>
      </c>
      <c r="G105" s="4">
        <v>44946</v>
      </c>
      <c r="H105" s="12" t="s">
        <v>177</v>
      </c>
      <c r="I105" s="9" t="s">
        <v>28</v>
      </c>
      <c r="J105" s="4">
        <f t="shared" ref="J105:J110" si="0">G105-540</f>
        <v>44406</v>
      </c>
      <c r="K105" s="4" t="s">
        <v>28</v>
      </c>
      <c r="L105" s="122">
        <v>45000</v>
      </c>
      <c r="M105" s="122">
        <v>9000</v>
      </c>
      <c r="N105" s="10"/>
      <c r="O105" s="10"/>
      <c r="P105" s="10"/>
      <c r="Q105" s="94" t="s">
        <v>47</v>
      </c>
      <c r="R105" s="7" t="s">
        <v>416</v>
      </c>
      <c r="S105" s="7" t="s">
        <v>1407</v>
      </c>
      <c r="T105" s="7" t="s">
        <v>49</v>
      </c>
      <c r="U105" s="12" t="s">
        <v>418</v>
      </c>
      <c r="V105" s="12" t="s">
        <v>30</v>
      </c>
      <c r="W105" s="12" t="s">
        <v>87</v>
      </c>
      <c r="X105" s="7" t="s">
        <v>108</v>
      </c>
      <c r="Y105" s="7" t="s">
        <v>98</v>
      </c>
      <c r="Z105" s="7"/>
    </row>
    <row r="106" spans="1:27" s="45" customFormat="1" ht="41.4" customHeight="1" x14ac:dyDescent="0.25">
      <c r="A106" s="211" t="s">
        <v>1408</v>
      </c>
      <c r="B106" s="58" t="s">
        <v>174</v>
      </c>
      <c r="C106" s="7" t="s">
        <v>27</v>
      </c>
      <c r="D106" s="216" t="s">
        <v>527</v>
      </c>
      <c r="E106" s="211"/>
      <c r="F106" s="4">
        <v>44593</v>
      </c>
      <c r="G106" s="4">
        <v>44957</v>
      </c>
      <c r="H106" s="3" t="s">
        <v>58</v>
      </c>
      <c r="I106" s="39" t="s">
        <v>28</v>
      </c>
      <c r="J106" s="62">
        <f t="shared" si="0"/>
        <v>44417</v>
      </c>
      <c r="K106" s="62"/>
      <c r="L106" s="61">
        <v>0</v>
      </c>
      <c r="M106" s="61"/>
      <c r="N106" s="20"/>
      <c r="O106" s="20"/>
      <c r="P106" s="20"/>
      <c r="Q106" s="98"/>
      <c r="R106" s="39"/>
      <c r="S106" s="216" t="s">
        <v>1409</v>
      </c>
      <c r="T106" s="39" t="s">
        <v>39</v>
      </c>
      <c r="U106" s="7" t="s">
        <v>50</v>
      </c>
      <c r="V106" s="39" t="s">
        <v>51</v>
      </c>
      <c r="W106" s="39" t="s">
        <v>485</v>
      </c>
      <c r="X106" s="7" t="s">
        <v>53</v>
      </c>
      <c r="Y106" s="39" t="s">
        <v>54</v>
      </c>
      <c r="Z106" s="7"/>
    </row>
    <row r="107" spans="1:27" s="45" customFormat="1" ht="33" customHeight="1" x14ac:dyDescent="0.25">
      <c r="A107" s="3" t="s">
        <v>1410</v>
      </c>
      <c r="B107" s="58" t="s">
        <v>174</v>
      </c>
      <c r="C107" s="3" t="s">
        <v>27</v>
      </c>
      <c r="D107" s="7" t="s">
        <v>1411</v>
      </c>
      <c r="E107" s="7" t="s">
        <v>1412</v>
      </c>
      <c r="F107" s="9">
        <v>44652</v>
      </c>
      <c r="G107" s="9">
        <v>44970</v>
      </c>
      <c r="H107" s="12" t="s">
        <v>1413</v>
      </c>
      <c r="I107" s="7" t="s">
        <v>120</v>
      </c>
      <c r="J107" s="4">
        <f t="shared" si="0"/>
        <v>44430</v>
      </c>
      <c r="K107" s="4"/>
      <c r="L107" s="122"/>
      <c r="M107" s="122">
        <v>4995</v>
      </c>
      <c r="N107" s="10"/>
      <c r="O107" s="10"/>
      <c r="P107" s="10"/>
      <c r="Q107" s="94" t="s">
        <v>59</v>
      </c>
      <c r="R107" s="7" t="s">
        <v>37</v>
      </c>
      <c r="S107" s="7" t="s">
        <v>1414</v>
      </c>
      <c r="T107" s="7" t="s">
        <v>39</v>
      </c>
      <c r="U107" s="7" t="s">
        <v>40</v>
      </c>
      <c r="V107" s="7" t="s">
        <v>30</v>
      </c>
      <c r="W107" s="7" t="s">
        <v>87</v>
      </c>
      <c r="X107" s="7"/>
      <c r="Y107" s="7" t="s">
        <v>98</v>
      </c>
      <c r="Z107" s="7"/>
    </row>
    <row r="108" spans="1:27" s="17" customFormat="1" ht="44.4" customHeight="1" x14ac:dyDescent="0.25">
      <c r="A108" s="3" t="s">
        <v>1415</v>
      </c>
      <c r="B108" s="58" t="s">
        <v>174</v>
      </c>
      <c r="C108" s="3" t="s">
        <v>27</v>
      </c>
      <c r="D108" s="7" t="s">
        <v>441</v>
      </c>
      <c r="E108" s="7" t="s">
        <v>441</v>
      </c>
      <c r="F108" s="4">
        <v>44605</v>
      </c>
      <c r="G108" s="4">
        <v>44970</v>
      </c>
      <c r="H108" s="12" t="s">
        <v>58</v>
      </c>
      <c r="I108" s="9" t="s">
        <v>28</v>
      </c>
      <c r="J108" s="4">
        <f t="shared" si="0"/>
        <v>44430</v>
      </c>
      <c r="K108" s="4" t="s">
        <v>28</v>
      </c>
      <c r="L108" s="122">
        <v>10499</v>
      </c>
      <c r="M108" s="122">
        <v>10499</v>
      </c>
      <c r="N108" s="10"/>
      <c r="O108" s="10"/>
      <c r="P108" s="10"/>
      <c r="Q108" s="94" t="s">
        <v>59</v>
      </c>
      <c r="R108" s="7" t="s">
        <v>37</v>
      </c>
      <c r="S108" s="7" t="s">
        <v>1416</v>
      </c>
      <c r="T108" s="7" t="s">
        <v>39</v>
      </c>
      <c r="U108" s="7" t="s">
        <v>40</v>
      </c>
      <c r="V108" s="12" t="s">
        <v>75</v>
      </c>
      <c r="W108" s="7" t="s">
        <v>87</v>
      </c>
      <c r="X108" s="7"/>
      <c r="Y108" s="7"/>
      <c r="Z108" s="7"/>
      <c r="AA108" s="45"/>
    </row>
    <row r="109" spans="1:27" s="45" customFormat="1" ht="74.400000000000006" customHeight="1" x14ac:dyDescent="0.25">
      <c r="A109" s="3" t="s">
        <v>1415</v>
      </c>
      <c r="B109" s="58" t="s">
        <v>174</v>
      </c>
      <c r="C109" s="3" t="s">
        <v>27</v>
      </c>
      <c r="D109" s="7" t="s">
        <v>441</v>
      </c>
      <c r="E109" s="7" t="s">
        <v>1417</v>
      </c>
      <c r="F109" s="26">
        <v>44605</v>
      </c>
      <c r="G109" s="9">
        <v>44970</v>
      </c>
      <c r="H109" s="12" t="s">
        <v>58</v>
      </c>
      <c r="I109" s="7" t="s">
        <v>120</v>
      </c>
      <c r="J109" s="4">
        <f t="shared" si="0"/>
        <v>44430</v>
      </c>
      <c r="K109" s="4"/>
      <c r="L109" s="122"/>
      <c r="M109" s="122">
        <v>10500</v>
      </c>
      <c r="N109" s="10"/>
      <c r="O109" s="10"/>
      <c r="P109" s="10"/>
      <c r="Q109" s="94" t="s">
        <v>59</v>
      </c>
      <c r="R109" s="7" t="s">
        <v>37</v>
      </c>
      <c r="S109" s="7" t="s">
        <v>1416</v>
      </c>
      <c r="T109" s="7" t="s">
        <v>39</v>
      </c>
      <c r="U109" s="236" t="s">
        <v>40</v>
      </c>
      <c r="V109" s="12" t="s">
        <v>75</v>
      </c>
      <c r="W109" s="12" t="s">
        <v>87</v>
      </c>
      <c r="X109" s="7" t="s">
        <v>269</v>
      </c>
      <c r="Y109" s="3" t="s">
        <v>98</v>
      </c>
      <c r="Z109" s="7"/>
    </row>
    <row r="110" spans="1:27" s="45" customFormat="1" ht="74.400000000000006" customHeight="1" x14ac:dyDescent="0.25">
      <c r="A110" s="13" t="s">
        <v>1418</v>
      </c>
      <c r="B110" s="58" t="s">
        <v>174</v>
      </c>
      <c r="C110" s="13" t="s">
        <v>27</v>
      </c>
      <c r="D110" s="14" t="s">
        <v>1419</v>
      </c>
      <c r="E110" s="14" t="s">
        <v>1420</v>
      </c>
      <c r="F110" s="18">
        <v>44621</v>
      </c>
      <c r="G110" s="18">
        <v>44985</v>
      </c>
      <c r="H110" s="12" t="s">
        <v>58</v>
      </c>
      <c r="I110" s="13" t="s">
        <v>120</v>
      </c>
      <c r="J110" s="15">
        <f t="shared" si="0"/>
        <v>44445</v>
      </c>
      <c r="K110" s="15"/>
      <c r="L110" s="224"/>
      <c r="M110" s="16">
        <v>45147.7</v>
      </c>
      <c r="N110" s="16"/>
      <c r="O110" s="16"/>
      <c r="P110" s="16"/>
      <c r="Q110" s="95" t="s">
        <v>1421</v>
      </c>
      <c r="R110" s="13" t="s">
        <v>543</v>
      </c>
      <c r="S110" s="14" t="s">
        <v>1422</v>
      </c>
      <c r="T110" s="14" t="s">
        <v>49</v>
      </c>
      <c r="U110" s="14" t="s">
        <v>40</v>
      </c>
      <c r="V110" s="14" t="s">
        <v>61</v>
      </c>
      <c r="W110" s="14" t="s">
        <v>235</v>
      </c>
      <c r="X110" s="14" t="s">
        <v>77</v>
      </c>
      <c r="Y110" s="14" t="s">
        <v>54</v>
      </c>
      <c r="Z110" s="238"/>
    </row>
    <row r="111" spans="1:27" s="45" customFormat="1" ht="91.2" customHeight="1" x14ac:dyDescent="0.25">
      <c r="A111" s="7" t="s">
        <v>1423</v>
      </c>
      <c r="B111" s="58" t="s">
        <v>174</v>
      </c>
      <c r="C111" s="7" t="s">
        <v>27</v>
      </c>
      <c r="D111" s="7" t="s">
        <v>1424</v>
      </c>
      <c r="E111" s="7" t="s">
        <v>1425</v>
      </c>
      <c r="F111" s="4">
        <v>44749</v>
      </c>
      <c r="G111" s="4">
        <v>44985</v>
      </c>
      <c r="H111" s="12" t="s">
        <v>1313</v>
      </c>
      <c r="I111" s="3" t="s">
        <v>28</v>
      </c>
      <c r="J111" s="3" t="s">
        <v>28</v>
      </c>
      <c r="K111" s="4" t="s">
        <v>28</v>
      </c>
      <c r="L111" s="123">
        <v>15637.13</v>
      </c>
      <c r="M111" s="123">
        <v>15637.13</v>
      </c>
      <c r="N111" s="20"/>
      <c r="O111" s="20"/>
      <c r="P111" s="20"/>
      <c r="Q111" s="94" t="s">
        <v>1426</v>
      </c>
      <c r="R111" s="7" t="s">
        <v>1427</v>
      </c>
      <c r="S111" s="7" t="s">
        <v>1428</v>
      </c>
      <c r="T111" s="7" t="s">
        <v>114</v>
      </c>
      <c r="U111" s="12" t="s">
        <v>1118</v>
      </c>
      <c r="V111" s="12" t="s">
        <v>1231</v>
      </c>
      <c r="W111" s="12" t="s">
        <v>87</v>
      </c>
      <c r="X111" s="7" t="s">
        <v>131</v>
      </c>
      <c r="Y111" s="7" t="s">
        <v>98</v>
      </c>
      <c r="Z111" s="7"/>
    </row>
    <row r="112" spans="1:27" s="45" customFormat="1" ht="48" customHeight="1" x14ac:dyDescent="0.25">
      <c r="A112" s="3" t="s">
        <v>1429</v>
      </c>
      <c r="B112" s="58" t="s">
        <v>174</v>
      </c>
      <c r="C112" s="3" t="s">
        <v>27</v>
      </c>
      <c r="D112" s="7" t="s">
        <v>1430</v>
      </c>
      <c r="E112" s="3" t="s">
        <v>1431</v>
      </c>
      <c r="F112" s="9">
        <v>44621</v>
      </c>
      <c r="G112" s="4">
        <v>44985</v>
      </c>
      <c r="H112" s="12" t="s">
        <v>58</v>
      </c>
      <c r="I112" s="7" t="s">
        <v>28</v>
      </c>
      <c r="J112" s="4">
        <f>G112-540</f>
        <v>44445</v>
      </c>
      <c r="K112" s="4" t="s">
        <v>28</v>
      </c>
      <c r="L112" s="122">
        <v>54177.24</v>
      </c>
      <c r="M112" s="122">
        <v>54117.24</v>
      </c>
      <c r="N112" s="10"/>
      <c r="O112" s="10"/>
      <c r="P112" s="10"/>
      <c r="Q112" s="94" t="s">
        <v>1421</v>
      </c>
      <c r="R112" s="7" t="s">
        <v>543</v>
      </c>
      <c r="S112" s="7" t="s">
        <v>1432</v>
      </c>
      <c r="T112" s="7" t="s">
        <v>49</v>
      </c>
      <c r="U112" s="12" t="s">
        <v>40</v>
      </c>
      <c r="V112" s="12" t="s">
        <v>61</v>
      </c>
      <c r="W112" s="12" t="s">
        <v>30</v>
      </c>
      <c r="X112" s="7" t="s">
        <v>77</v>
      </c>
      <c r="Y112" s="7" t="s">
        <v>54</v>
      </c>
      <c r="Z112" s="7" t="s">
        <v>1433</v>
      </c>
    </row>
    <row r="113" spans="1:27" s="45" customFormat="1" ht="36" customHeight="1" x14ac:dyDescent="0.25">
      <c r="A113" s="7" t="s">
        <v>1434</v>
      </c>
      <c r="B113" s="58" t="s">
        <v>174</v>
      </c>
      <c r="C113" s="7" t="s">
        <v>27</v>
      </c>
      <c r="D113" s="7" t="s">
        <v>1435</v>
      </c>
      <c r="E113" s="7" t="s">
        <v>1436</v>
      </c>
      <c r="F113" s="4">
        <v>44678</v>
      </c>
      <c r="G113" s="4">
        <v>44986</v>
      </c>
      <c r="H113" s="12" t="s">
        <v>1413</v>
      </c>
      <c r="I113" s="9" t="s">
        <v>28</v>
      </c>
      <c r="J113" s="4">
        <f>G113-540</f>
        <v>44446</v>
      </c>
      <c r="K113" s="4" t="s">
        <v>28</v>
      </c>
      <c r="L113" s="123">
        <v>80000</v>
      </c>
      <c r="M113" s="123">
        <v>80000</v>
      </c>
      <c r="N113" s="20"/>
      <c r="O113" s="20"/>
      <c r="P113" s="20"/>
      <c r="Q113" s="94" t="s">
        <v>1426</v>
      </c>
      <c r="R113" s="7" t="s">
        <v>1437</v>
      </c>
      <c r="S113" s="7" t="s">
        <v>1435</v>
      </c>
      <c r="T113" s="7" t="s">
        <v>114</v>
      </c>
      <c r="U113" s="27" t="s">
        <v>353</v>
      </c>
      <c r="V113" s="27" t="s">
        <v>30</v>
      </c>
      <c r="W113" s="12" t="s">
        <v>87</v>
      </c>
      <c r="X113" s="7"/>
      <c r="Y113" s="7"/>
      <c r="Z113" s="7" t="s">
        <v>1438</v>
      </c>
    </row>
    <row r="114" spans="1:27" s="45" customFormat="1" ht="46.95" customHeight="1" x14ac:dyDescent="0.25">
      <c r="A114" s="3" t="s">
        <v>28</v>
      </c>
      <c r="B114" s="58" t="s">
        <v>174</v>
      </c>
      <c r="C114" s="3" t="s">
        <v>27</v>
      </c>
      <c r="D114" s="7" t="s">
        <v>1439</v>
      </c>
      <c r="E114" s="7" t="s">
        <v>1440</v>
      </c>
      <c r="F114" s="5" t="s">
        <v>1441</v>
      </c>
      <c r="G114" s="4">
        <v>44995</v>
      </c>
      <c r="H114" s="12"/>
      <c r="I114" s="4" t="s">
        <v>120</v>
      </c>
      <c r="J114" s="4">
        <f>G114-540</f>
        <v>44455</v>
      </c>
      <c r="K114" s="4" t="s">
        <v>28</v>
      </c>
      <c r="L114" s="120" t="s">
        <v>1442</v>
      </c>
      <c r="M114" s="125"/>
      <c r="N114" s="7" t="s">
        <v>1443</v>
      </c>
      <c r="O114" s="7"/>
      <c r="P114" s="7"/>
      <c r="Q114" s="94" t="s">
        <v>47</v>
      </c>
      <c r="R114" s="7" t="s">
        <v>634</v>
      </c>
      <c r="S114" s="7" t="s">
        <v>1444</v>
      </c>
      <c r="T114" s="7" t="s">
        <v>39</v>
      </c>
      <c r="U114" s="7" t="s">
        <v>128</v>
      </c>
      <c r="V114" s="7" t="s">
        <v>626</v>
      </c>
      <c r="W114" s="7" t="s">
        <v>1445</v>
      </c>
      <c r="X114" s="7"/>
      <c r="Y114" s="7"/>
      <c r="Z114" s="28" t="s">
        <v>1446</v>
      </c>
    </row>
    <row r="115" spans="1:27" s="45" customFormat="1" ht="46.2" customHeight="1" x14ac:dyDescent="0.25">
      <c r="A115" s="3" t="s">
        <v>1447</v>
      </c>
      <c r="B115" s="58" t="s">
        <v>174</v>
      </c>
      <c r="C115" s="3" t="s">
        <v>27</v>
      </c>
      <c r="D115" s="3" t="s">
        <v>1448</v>
      </c>
      <c r="E115" s="3" t="s">
        <v>1449</v>
      </c>
      <c r="F115" s="4">
        <v>44652</v>
      </c>
      <c r="G115" s="4">
        <v>45016</v>
      </c>
      <c r="H115" s="12" t="s">
        <v>58</v>
      </c>
      <c r="I115" s="7" t="s">
        <v>120</v>
      </c>
      <c r="J115" s="4">
        <f>G115-540</f>
        <v>44476</v>
      </c>
      <c r="K115" s="4"/>
      <c r="L115" s="150"/>
      <c r="M115" s="150">
        <v>3000</v>
      </c>
      <c r="N115" s="6"/>
      <c r="O115" s="6"/>
      <c r="P115" s="6"/>
      <c r="Q115" s="93" t="s">
        <v>512</v>
      </c>
      <c r="R115" s="3" t="s">
        <v>513</v>
      </c>
      <c r="S115" s="3" t="s">
        <v>1450</v>
      </c>
      <c r="T115" s="3" t="s">
        <v>49</v>
      </c>
      <c r="U115" s="3" t="s">
        <v>40</v>
      </c>
      <c r="V115" s="3" t="s">
        <v>30</v>
      </c>
      <c r="W115" s="3" t="s">
        <v>87</v>
      </c>
      <c r="X115" s="3"/>
      <c r="Y115" s="3"/>
      <c r="Z115" s="3"/>
    </row>
    <row r="116" spans="1:27" s="45" customFormat="1" ht="56.4" customHeight="1" x14ac:dyDescent="0.25">
      <c r="A116" s="3" t="s">
        <v>1451</v>
      </c>
      <c r="B116" s="58" t="s">
        <v>174</v>
      </c>
      <c r="C116" s="3" t="s">
        <v>27</v>
      </c>
      <c r="D116" s="3" t="s">
        <v>1452</v>
      </c>
      <c r="E116" s="3" t="s">
        <v>1452</v>
      </c>
      <c r="F116" s="4">
        <v>42278</v>
      </c>
      <c r="G116" s="4">
        <v>45016</v>
      </c>
      <c r="H116" s="12" t="s">
        <v>1453</v>
      </c>
      <c r="I116" s="3" t="s">
        <v>120</v>
      </c>
      <c r="J116" s="4">
        <f>G116-540</f>
        <v>44476</v>
      </c>
      <c r="K116" s="4"/>
      <c r="L116" s="150"/>
      <c r="M116" s="150">
        <v>12491</v>
      </c>
      <c r="N116" s="6"/>
      <c r="O116" s="6"/>
      <c r="P116" s="6"/>
      <c r="Q116" s="93" t="s">
        <v>47</v>
      </c>
      <c r="R116" s="3" t="s">
        <v>625</v>
      </c>
      <c r="S116" s="3" t="s">
        <v>1454</v>
      </c>
      <c r="T116" s="3" t="s">
        <v>1455</v>
      </c>
      <c r="U116" s="3" t="s">
        <v>50</v>
      </c>
      <c r="V116" s="3" t="s">
        <v>30</v>
      </c>
      <c r="W116" s="3" t="s">
        <v>87</v>
      </c>
      <c r="X116" s="3" t="s">
        <v>108</v>
      </c>
      <c r="Y116" s="3" t="s">
        <v>98</v>
      </c>
      <c r="Z116" s="3"/>
    </row>
    <row r="117" spans="1:27" s="45" customFormat="1" ht="141" customHeight="1" x14ac:dyDescent="0.25">
      <c r="A117" s="3" t="s">
        <v>28</v>
      </c>
      <c r="B117" s="58" t="s">
        <v>174</v>
      </c>
      <c r="C117" s="3" t="s">
        <v>27</v>
      </c>
      <c r="D117" s="7" t="s">
        <v>1456</v>
      </c>
      <c r="E117" s="7" t="s">
        <v>1457</v>
      </c>
      <c r="F117" s="4">
        <v>44286</v>
      </c>
      <c r="G117" s="4">
        <v>45016</v>
      </c>
      <c r="H117" s="12" t="s">
        <v>35</v>
      </c>
      <c r="I117" s="3" t="s">
        <v>120</v>
      </c>
      <c r="J117" s="4" t="s">
        <v>1458</v>
      </c>
      <c r="K117" s="5"/>
      <c r="L117" s="150" t="s">
        <v>28</v>
      </c>
      <c r="M117" s="138">
        <v>10000</v>
      </c>
      <c r="N117" s="30"/>
      <c r="O117" s="30"/>
      <c r="P117" s="30"/>
      <c r="Q117" s="94" t="s">
        <v>47</v>
      </c>
      <c r="R117" s="7" t="s">
        <v>416</v>
      </c>
      <c r="S117" s="7" t="s">
        <v>1459</v>
      </c>
      <c r="T117" s="7" t="s">
        <v>39</v>
      </c>
      <c r="U117" s="31" t="s">
        <v>418</v>
      </c>
      <c r="V117" s="31" t="s">
        <v>1272</v>
      </c>
      <c r="W117" s="7" t="s">
        <v>87</v>
      </c>
      <c r="X117" s="7"/>
      <c r="Y117" s="60"/>
      <c r="Z117" s="2" t="s">
        <v>1460</v>
      </c>
    </row>
    <row r="118" spans="1:27" s="45" customFormat="1" ht="40.950000000000003" customHeight="1" x14ac:dyDescent="0.25">
      <c r="A118" s="13" t="s">
        <v>28</v>
      </c>
      <c r="B118" s="58" t="s">
        <v>174</v>
      </c>
      <c r="C118" s="14" t="s">
        <v>27</v>
      </c>
      <c r="D118" s="14" t="s">
        <v>1461</v>
      </c>
      <c r="E118" s="14" t="s">
        <v>1462</v>
      </c>
      <c r="F118" s="15">
        <v>44652</v>
      </c>
      <c r="G118" s="15">
        <v>45016</v>
      </c>
      <c r="H118" s="12" t="s">
        <v>58</v>
      </c>
      <c r="I118" s="14" t="s">
        <v>120</v>
      </c>
      <c r="J118" s="15">
        <f>G118-540</f>
        <v>44476</v>
      </c>
      <c r="K118" s="15"/>
      <c r="L118" s="151" t="s">
        <v>28</v>
      </c>
      <c r="M118" s="151">
        <v>3613.35</v>
      </c>
      <c r="N118" s="16"/>
      <c r="O118" s="16"/>
      <c r="P118" s="16"/>
      <c r="Q118" s="95" t="s">
        <v>463</v>
      </c>
      <c r="R118" s="14" t="s">
        <v>457</v>
      </c>
      <c r="S118" s="14" t="s">
        <v>1463</v>
      </c>
      <c r="T118" s="14" t="s">
        <v>114</v>
      </c>
      <c r="U118" s="7" t="s">
        <v>40</v>
      </c>
      <c r="V118" s="7" t="s">
        <v>75</v>
      </c>
      <c r="W118" s="31" t="s">
        <v>30</v>
      </c>
      <c r="X118" s="14" t="s">
        <v>108</v>
      </c>
      <c r="Y118" s="13" t="s">
        <v>98</v>
      </c>
      <c r="Z118" s="14"/>
    </row>
    <row r="119" spans="1:27" s="39" customFormat="1" ht="40.950000000000003" customHeight="1" x14ac:dyDescent="0.25">
      <c r="A119" s="3" t="s">
        <v>28</v>
      </c>
      <c r="B119" s="58" t="s">
        <v>174</v>
      </c>
      <c r="C119" s="3" t="s">
        <v>27</v>
      </c>
      <c r="D119" s="7" t="s">
        <v>1464</v>
      </c>
      <c r="E119" s="7" t="s">
        <v>1465</v>
      </c>
      <c r="F119" s="4">
        <v>44652</v>
      </c>
      <c r="G119" s="4">
        <v>45016</v>
      </c>
      <c r="H119" s="12" t="s">
        <v>58</v>
      </c>
      <c r="I119" s="3" t="s">
        <v>120</v>
      </c>
      <c r="J119" s="4">
        <f>G119-540</f>
        <v>44476</v>
      </c>
      <c r="K119" s="4"/>
      <c r="L119" s="149"/>
      <c r="M119" s="150">
        <v>4529.3999999999996</v>
      </c>
      <c r="N119" s="29"/>
      <c r="O119" s="29"/>
      <c r="P119" s="29"/>
      <c r="Q119" s="94" t="s">
        <v>47</v>
      </c>
      <c r="R119" s="7" t="s">
        <v>634</v>
      </c>
      <c r="S119" s="7" t="s">
        <v>1466</v>
      </c>
      <c r="T119" s="7" t="s">
        <v>114</v>
      </c>
      <c r="U119" s="7" t="s">
        <v>40</v>
      </c>
      <c r="V119" s="7" t="s">
        <v>61</v>
      </c>
      <c r="W119" s="7" t="s">
        <v>1467</v>
      </c>
      <c r="X119" s="7"/>
      <c r="Y119" s="7"/>
      <c r="Z119" s="7" t="s">
        <v>1468</v>
      </c>
      <c r="AA119" s="63"/>
    </row>
    <row r="120" spans="1:27" s="39" customFormat="1" ht="40.950000000000003" customHeight="1" x14ac:dyDescent="0.25">
      <c r="A120" s="7" t="s">
        <v>1410</v>
      </c>
      <c r="B120" s="58" t="s">
        <v>174</v>
      </c>
      <c r="C120" s="3" t="s">
        <v>27</v>
      </c>
      <c r="D120" s="7" t="s">
        <v>1469</v>
      </c>
      <c r="E120" s="7" t="s">
        <v>1470</v>
      </c>
      <c r="F120" s="9">
        <v>44652</v>
      </c>
      <c r="G120" s="9">
        <v>45016</v>
      </c>
      <c r="H120" s="12" t="s">
        <v>58</v>
      </c>
      <c r="I120" s="7" t="s">
        <v>120</v>
      </c>
      <c r="J120" s="4">
        <f>G120-540</f>
        <v>44476</v>
      </c>
      <c r="K120" s="4"/>
      <c r="L120" s="139">
        <v>4995</v>
      </c>
      <c r="M120" s="139">
        <v>4995</v>
      </c>
      <c r="N120" s="10"/>
      <c r="O120" s="10"/>
      <c r="P120" s="10"/>
      <c r="Q120" s="94" t="s">
        <v>1471</v>
      </c>
      <c r="R120" s="7" t="s">
        <v>1472</v>
      </c>
      <c r="S120" s="7" t="s">
        <v>1473</v>
      </c>
      <c r="T120" s="7" t="s">
        <v>39</v>
      </c>
      <c r="U120" s="7" t="s">
        <v>382</v>
      </c>
      <c r="V120" s="7" t="s">
        <v>30</v>
      </c>
      <c r="W120" s="31" t="s">
        <v>87</v>
      </c>
      <c r="X120" s="7" t="s">
        <v>108</v>
      </c>
      <c r="Y120" s="7" t="s">
        <v>98</v>
      </c>
      <c r="Z120" s="7"/>
    </row>
    <row r="121" spans="1:27" s="39" customFormat="1" ht="58.2" customHeight="1" x14ac:dyDescent="0.25">
      <c r="A121" s="7" t="s">
        <v>1474</v>
      </c>
      <c r="B121" s="58" t="s">
        <v>174</v>
      </c>
      <c r="C121" s="3" t="s">
        <v>27</v>
      </c>
      <c r="D121" s="7" t="s">
        <v>1475</v>
      </c>
      <c r="E121" s="7" t="s">
        <v>1476</v>
      </c>
      <c r="F121" s="4">
        <v>44652</v>
      </c>
      <c r="G121" s="4">
        <v>45016</v>
      </c>
      <c r="H121" s="12" t="s">
        <v>58</v>
      </c>
      <c r="I121" s="7" t="s">
        <v>120</v>
      </c>
      <c r="J121" s="4" t="s">
        <v>862</v>
      </c>
      <c r="K121" s="5"/>
      <c r="L121" s="138"/>
      <c r="M121" s="139">
        <v>7843</v>
      </c>
      <c r="N121" s="7"/>
      <c r="O121" s="7"/>
      <c r="P121" s="7"/>
      <c r="Q121" s="94" t="s">
        <v>59</v>
      </c>
      <c r="R121" s="7" t="s">
        <v>37</v>
      </c>
      <c r="S121" s="7" t="s">
        <v>189</v>
      </c>
      <c r="T121" s="7"/>
      <c r="U121" s="7" t="s">
        <v>40</v>
      </c>
      <c r="V121" s="7" t="s">
        <v>87</v>
      </c>
      <c r="W121" s="7" t="s">
        <v>87</v>
      </c>
      <c r="X121" s="7"/>
      <c r="Y121" s="7"/>
      <c r="Z121" s="7"/>
    </row>
    <row r="122" spans="1:27" s="39" customFormat="1" ht="52.2" customHeight="1" x14ac:dyDescent="0.25">
      <c r="A122" s="7" t="s">
        <v>1477</v>
      </c>
      <c r="B122" s="58" t="s">
        <v>174</v>
      </c>
      <c r="C122" s="7" t="s">
        <v>55</v>
      </c>
      <c r="D122" s="7" t="s">
        <v>1478</v>
      </c>
      <c r="E122" s="7" t="s">
        <v>1479</v>
      </c>
      <c r="F122" s="4">
        <v>44767</v>
      </c>
      <c r="G122" s="4">
        <v>45016</v>
      </c>
      <c r="H122" s="12" t="s">
        <v>246</v>
      </c>
      <c r="I122" s="3" t="s">
        <v>28</v>
      </c>
      <c r="J122" s="4">
        <f>G122-540</f>
        <v>44476</v>
      </c>
      <c r="K122" s="4" t="s">
        <v>28</v>
      </c>
      <c r="L122" s="123">
        <v>60000</v>
      </c>
      <c r="M122" s="124" t="s">
        <v>28</v>
      </c>
      <c r="N122" s="20"/>
      <c r="O122" s="20"/>
      <c r="P122" s="20"/>
      <c r="Q122" s="94" t="s">
        <v>1317</v>
      </c>
      <c r="R122" s="7" t="s">
        <v>1480</v>
      </c>
      <c r="S122" s="7" t="s">
        <v>1478</v>
      </c>
      <c r="T122" s="7" t="s">
        <v>114</v>
      </c>
      <c r="U122" s="12" t="s">
        <v>115</v>
      </c>
      <c r="V122" s="12" t="s">
        <v>116</v>
      </c>
      <c r="W122" s="37" t="s">
        <v>87</v>
      </c>
      <c r="X122" s="7"/>
      <c r="Y122" s="7"/>
      <c r="Z122" s="7"/>
    </row>
    <row r="123" spans="1:27" s="39" customFormat="1" ht="40.950000000000003" customHeight="1" x14ac:dyDescent="0.25">
      <c r="A123" s="7" t="s">
        <v>1410</v>
      </c>
      <c r="B123" s="58" t="s">
        <v>174</v>
      </c>
      <c r="C123" s="3" t="s">
        <v>27</v>
      </c>
      <c r="D123" s="7" t="s">
        <v>1411</v>
      </c>
      <c r="E123" s="7" t="s">
        <v>1481</v>
      </c>
      <c r="F123" s="4">
        <v>44652</v>
      </c>
      <c r="G123" s="4">
        <v>45016</v>
      </c>
      <c r="H123" s="12" t="s">
        <v>58</v>
      </c>
      <c r="I123" s="9" t="s">
        <v>28</v>
      </c>
      <c r="J123" s="4">
        <f>G123-540</f>
        <v>44476</v>
      </c>
      <c r="K123" s="4" t="s">
        <v>28</v>
      </c>
      <c r="L123" s="122">
        <v>4995</v>
      </c>
      <c r="M123" s="122">
        <v>4995</v>
      </c>
      <c r="N123" s="10"/>
      <c r="O123" s="10"/>
      <c r="P123" s="10"/>
      <c r="Q123" s="94" t="s">
        <v>59</v>
      </c>
      <c r="R123" s="7" t="s">
        <v>37</v>
      </c>
      <c r="S123" s="7" t="s">
        <v>1473</v>
      </c>
      <c r="T123" s="7" t="s">
        <v>39</v>
      </c>
      <c r="U123" s="31" t="s">
        <v>40</v>
      </c>
      <c r="V123" s="31" t="s">
        <v>61</v>
      </c>
      <c r="W123" s="7" t="s">
        <v>87</v>
      </c>
      <c r="X123" s="7"/>
      <c r="Y123" s="7"/>
      <c r="Z123" s="7"/>
    </row>
    <row r="124" spans="1:27" s="39" customFormat="1" ht="40.950000000000003" customHeight="1" x14ac:dyDescent="0.25">
      <c r="A124" s="7" t="s">
        <v>1482</v>
      </c>
      <c r="B124" s="58" t="s">
        <v>174</v>
      </c>
      <c r="C124" s="7" t="s">
        <v>55</v>
      </c>
      <c r="D124" s="7" t="s">
        <v>1483</v>
      </c>
      <c r="E124" s="7" t="s">
        <v>1484</v>
      </c>
      <c r="F124" s="4">
        <v>44515</v>
      </c>
      <c r="G124" s="4">
        <v>45016</v>
      </c>
      <c r="H124" s="12" t="s">
        <v>1485</v>
      </c>
      <c r="I124" s="4" t="s">
        <v>28</v>
      </c>
      <c r="J124" s="4" t="s">
        <v>28</v>
      </c>
      <c r="K124" s="4" t="s">
        <v>28</v>
      </c>
      <c r="L124" s="123">
        <v>20000</v>
      </c>
      <c r="M124" s="124" t="s">
        <v>28</v>
      </c>
      <c r="N124" s="20"/>
      <c r="O124" s="20"/>
      <c r="P124" s="20"/>
      <c r="Q124" s="94" t="s">
        <v>1486</v>
      </c>
      <c r="R124" s="7" t="s">
        <v>1156</v>
      </c>
      <c r="S124" s="7" t="s">
        <v>1487</v>
      </c>
      <c r="T124" s="7" t="s">
        <v>39</v>
      </c>
      <c r="U124" s="200" t="s">
        <v>115</v>
      </c>
      <c r="V124" s="200" t="s">
        <v>209</v>
      </c>
      <c r="W124" s="200" t="s">
        <v>87</v>
      </c>
      <c r="X124" s="7"/>
      <c r="Y124" s="7"/>
      <c r="Z124" s="7"/>
    </row>
    <row r="125" spans="1:27" s="53" customFormat="1" ht="96.6" x14ac:dyDescent="0.25">
      <c r="A125" s="1">
        <v>237882</v>
      </c>
      <c r="B125" s="58" t="s">
        <v>174</v>
      </c>
      <c r="C125" s="289" t="s">
        <v>55</v>
      </c>
      <c r="D125" s="154" t="s">
        <v>1488</v>
      </c>
      <c r="E125" s="154" t="s">
        <v>1489</v>
      </c>
      <c r="F125" s="108">
        <v>45139</v>
      </c>
      <c r="G125" s="108">
        <v>45141</v>
      </c>
      <c r="H125" s="86" t="s">
        <v>862</v>
      </c>
      <c r="I125" s="1" t="s">
        <v>28</v>
      </c>
      <c r="J125" s="108" t="s">
        <v>28</v>
      </c>
      <c r="K125" s="108" t="s">
        <v>28</v>
      </c>
      <c r="L125" s="145">
        <v>8913.94</v>
      </c>
      <c r="M125" s="145"/>
      <c r="N125" s="90"/>
      <c r="O125" s="71"/>
      <c r="P125" s="71"/>
      <c r="Q125" s="99" t="s">
        <v>47</v>
      </c>
      <c r="R125" s="70" t="s">
        <v>1239</v>
      </c>
      <c r="S125" s="1" t="s">
        <v>1488</v>
      </c>
      <c r="T125" s="2" t="s">
        <v>49</v>
      </c>
      <c r="U125" s="59" t="s">
        <v>948</v>
      </c>
      <c r="V125" s="2" t="s">
        <v>1490</v>
      </c>
      <c r="W125" s="111" t="s">
        <v>87</v>
      </c>
      <c r="X125" s="2" t="s">
        <v>63</v>
      </c>
      <c r="Y125" s="1"/>
      <c r="Z125" s="58"/>
      <c r="AA125" s="45"/>
    </row>
    <row r="126" spans="1:27" s="53" customFormat="1" ht="409.6" x14ac:dyDescent="0.25">
      <c r="A126" s="3" t="s">
        <v>1491</v>
      </c>
      <c r="B126" s="58" t="s">
        <v>174</v>
      </c>
      <c r="C126" s="3" t="s">
        <v>55</v>
      </c>
      <c r="D126" s="3" t="s">
        <v>1492</v>
      </c>
      <c r="E126" s="3" t="s">
        <v>1493</v>
      </c>
      <c r="F126" s="4">
        <v>44918</v>
      </c>
      <c r="G126" s="4">
        <v>44930</v>
      </c>
      <c r="H126" s="12" t="s">
        <v>695</v>
      </c>
      <c r="I126" s="9" t="s">
        <v>28</v>
      </c>
      <c r="J126" s="9" t="s">
        <v>28</v>
      </c>
      <c r="K126" s="9" t="s">
        <v>28</v>
      </c>
      <c r="L126" s="140">
        <v>21320</v>
      </c>
      <c r="M126" s="140" t="s">
        <v>28</v>
      </c>
      <c r="N126" s="38"/>
      <c r="O126" s="38"/>
      <c r="P126" s="38"/>
      <c r="Q126" s="93" t="s">
        <v>50</v>
      </c>
      <c r="R126" s="3" t="s">
        <v>140</v>
      </c>
      <c r="S126" s="3" t="s">
        <v>1494</v>
      </c>
      <c r="T126" s="3" t="s">
        <v>49</v>
      </c>
      <c r="U126" s="3" t="s">
        <v>340</v>
      </c>
      <c r="V126" s="3" t="s">
        <v>499</v>
      </c>
      <c r="W126" s="3" t="s">
        <v>87</v>
      </c>
      <c r="X126" s="3" t="s">
        <v>88</v>
      </c>
      <c r="Y126" s="3"/>
      <c r="Z126" s="3"/>
    </row>
    <row r="127" spans="1:27" s="423" customFormat="1" ht="41.4" x14ac:dyDescent="0.3">
      <c r="A127" s="494">
        <v>152133</v>
      </c>
      <c r="B127" s="400" t="s">
        <v>174</v>
      </c>
      <c r="C127" s="400" t="s">
        <v>55</v>
      </c>
      <c r="D127" s="400" t="s">
        <v>1495</v>
      </c>
      <c r="E127" s="400" t="s">
        <v>1496</v>
      </c>
      <c r="F127" s="598">
        <v>44882</v>
      </c>
      <c r="G127" s="486">
        <v>44958</v>
      </c>
      <c r="H127" s="438"/>
      <c r="I127" s="604" t="s">
        <v>28</v>
      </c>
      <c r="J127" s="491" t="s">
        <v>28</v>
      </c>
      <c r="K127" s="491" t="s">
        <v>28</v>
      </c>
      <c r="L127" s="492">
        <v>7871.16</v>
      </c>
      <c r="M127" s="493" t="s">
        <v>28</v>
      </c>
      <c r="N127" s="477"/>
      <c r="O127" s="463"/>
      <c r="P127" s="463"/>
      <c r="Q127" s="430" t="s">
        <v>102</v>
      </c>
      <c r="R127" s="499" t="s">
        <v>497</v>
      </c>
      <c r="S127" s="490" t="s">
        <v>1495</v>
      </c>
      <c r="T127" s="500" t="s">
        <v>114</v>
      </c>
      <c r="U127" s="498" t="s">
        <v>340</v>
      </c>
      <c r="V127" s="438" t="s">
        <v>499</v>
      </c>
      <c r="W127" s="438" t="s">
        <v>87</v>
      </c>
      <c r="X127" s="494"/>
      <c r="Y127" s="400"/>
      <c r="Z127" s="489"/>
      <c r="AA127" s="449"/>
    </row>
    <row r="128" spans="1:27" s="45" customFormat="1" ht="15.75" customHeight="1" x14ac:dyDescent="0.25">
      <c r="A128" s="69">
        <v>242316</v>
      </c>
      <c r="B128" s="58" t="s">
        <v>174</v>
      </c>
      <c r="C128" s="190" t="s">
        <v>27</v>
      </c>
      <c r="D128" s="292" t="s">
        <v>1497</v>
      </c>
      <c r="E128" s="88" t="s">
        <v>1498</v>
      </c>
      <c r="F128" s="189">
        <v>45098</v>
      </c>
      <c r="G128" s="189">
        <v>45016</v>
      </c>
      <c r="H128" s="187" t="s">
        <v>1387</v>
      </c>
      <c r="I128" s="192" t="s">
        <v>28</v>
      </c>
      <c r="J128" s="193"/>
      <c r="K128" s="304" t="s">
        <v>28</v>
      </c>
      <c r="L128" s="146">
        <v>7829.75</v>
      </c>
      <c r="M128" s="146">
        <v>7829.75</v>
      </c>
      <c r="N128" s="89"/>
      <c r="O128" s="153"/>
      <c r="P128" s="71"/>
      <c r="Q128" s="196" t="s">
        <v>1499</v>
      </c>
      <c r="R128" s="286" t="s">
        <v>206</v>
      </c>
      <c r="S128" s="313" t="s">
        <v>1500</v>
      </c>
      <c r="T128" s="160"/>
      <c r="U128" s="197" t="s">
        <v>115</v>
      </c>
      <c r="V128" s="160" t="s">
        <v>208</v>
      </c>
      <c r="W128" s="160" t="s">
        <v>209</v>
      </c>
      <c r="X128" s="160" t="s">
        <v>63</v>
      </c>
      <c r="Y128" s="196" t="s">
        <v>28</v>
      </c>
      <c r="Z128" s="190"/>
    </row>
    <row r="129" spans="1:27" s="45" customFormat="1" ht="41.4" x14ac:dyDescent="0.25">
      <c r="A129" s="58" t="s">
        <v>1501</v>
      </c>
      <c r="B129" s="58" t="s">
        <v>174</v>
      </c>
      <c r="C129" s="58" t="s">
        <v>27</v>
      </c>
      <c r="D129" s="58" t="s">
        <v>1502</v>
      </c>
      <c r="E129" s="58" t="s">
        <v>1503</v>
      </c>
      <c r="F129" s="42">
        <v>44774</v>
      </c>
      <c r="G129" s="42">
        <v>45138</v>
      </c>
      <c r="H129" s="86" t="s">
        <v>58</v>
      </c>
      <c r="I129" s="58" t="s">
        <v>120</v>
      </c>
      <c r="J129" s="173" t="s">
        <v>862</v>
      </c>
      <c r="K129" s="173"/>
      <c r="L129" s="174">
        <v>4000</v>
      </c>
      <c r="M129" s="174">
        <v>4000</v>
      </c>
      <c r="N129" s="176"/>
      <c r="O129" s="176"/>
      <c r="P129" s="328"/>
      <c r="Q129" s="109" t="s">
        <v>1504</v>
      </c>
      <c r="R129" s="58" t="s">
        <v>1505</v>
      </c>
      <c r="S129" s="58" t="s">
        <v>1506</v>
      </c>
      <c r="T129" s="58" t="s">
        <v>114</v>
      </c>
      <c r="U129" s="7" t="s">
        <v>40</v>
      </c>
      <c r="V129" s="7" t="s">
        <v>75</v>
      </c>
      <c r="W129" s="7" t="s">
        <v>76</v>
      </c>
      <c r="X129" s="58"/>
      <c r="Y129" s="58"/>
      <c r="Z129" s="58"/>
    </row>
    <row r="130" spans="1:27" s="45" customFormat="1" ht="82.8" x14ac:dyDescent="0.25">
      <c r="A130" s="88" t="s">
        <v>1507</v>
      </c>
      <c r="B130" s="58" t="s">
        <v>174</v>
      </c>
      <c r="C130" s="187" t="s">
        <v>80</v>
      </c>
      <c r="D130" s="88" t="s">
        <v>1508</v>
      </c>
      <c r="E130" s="337" t="s">
        <v>1509</v>
      </c>
      <c r="F130" s="118">
        <v>45173</v>
      </c>
      <c r="G130" s="118">
        <v>45180</v>
      </c>
      <c r="H130" s="155" t="s">
        <v>1009</v>
      </c>
      <c r="I130" s="119" t="s">
        <v>28</v>
      </c>
      <c r="J130" s="184" t="s">
        <v>862</v>
      </c>
      <c r="K130" s="112" t="s">
        <v>28</v>
      </c>
      <c r="L130" s="144">
        <v>9299.41</v>
      </c>
      <c r="M130" s="144">
        <v>9299.41</v>
      </c>
      <c r="N130" s="71"/>
      <c r="O130" s="153"/>
      <c r="P130" s="209"/>
      <c r="Q130" s="115" t="s">
        <v>255</v>
      </c>
      <c r="R130" s="158" t="s">
        <v>1510</v>
      </c>
      <c r="S130" s="183" t="s">
        <v>1511</v>
      </c>
      <c r="T130" s="152" t="s">
        <v>49</v>
      </c>
      <c r="U130" s="156" t="s">
        <v>128</v>
      </c>
      <c r="V130" s="152" t="s">
        <v>257</v>
      </c>
      <c r="W130" s="152" t="s">
        <v>87</v>
      </c>
      <c r="X130" s="152" t="s">
        <v>63</v>
      </c>
      <c r="Y130" s="109"/>
      <c r="Z130" s="116"/>
    </row>
    <row r="131" spans="1:27" s="423" customFormat="1" ht="38.25" customHeight="1" x14ac:dyDescent="0.3">
      <c r="A131" s="400" t="s">
        <v>1512</v>
      </c>
      <c r="B131" s="400" t="s">
        <v>174</v>
      </c>
      <c r="C131" s="494" t="s">
        <v>27</v>
      </c>
      <c r="D131" s="400" t="s">
        <v>1513</v>
      </c>
      <c r="E131" s="400" t="s">
        <v>1514</v>
      </c>
      <c r="F131" s="486">
        <v>45299</v>
      </c>
      <c r="G131" s="558">
        <v>45443</v>
      </c>
      <c r="H131" s="498" t="s">
        <v>1515</v>
      </c>
      <c r="I131" s="605" t="s">
        <v>28</v>
      </c>
      <c r="J131" s="584" t="s">
        <v>28</v>
      </c>
      <c r="K131" s="491" t="s">
        <v>28</v>
      </c>
      <c r="L131" s="492">
        <v>130638.04</v>
      </c>
      <c r="M131" s="492">
        <v>130638.04</v>
      </c>
      <c r="N131" s="477"/>
      <c r="O131" s="590"/>
      <c r="P131" s="560"/>
      <c r="Q131" s="591" t="s">
        <v>50</v>
      </c>
      <c r="R131" s="539" t="s">
        <v>140</v>
      </c>
      <c r="S131" s="500" t="s">
        <v>1516</v>
      </c>
      <c r="T131" s="539" t="s">
        <v>39</v>
      </c>
      <c r="U131" s="592" t="s">
        <v>142</v>
      </c>
      <c r="V131" s="592" t="s">
        <v>143</v>
      </c>
      <c r="W131" s="596" t="s">
        <v>87</v>
      </c>
      <c r="X131" s="400" t="s">
        <v>88</v>
      </c>
      <c r="Y131" s="400"/>
      <c r="Z131" s="400"/>
    </row>
    <row r="132" spans="1:27" s="45" customFormat="1" ht="262.2" x14ac:dyDescent="0.25">
      <c r="A132" s="201" t="s">
        <v>1517</v>
      </c>
      <c r="B132" s="58" t="s">
        <v>174</v>
      </c>
      <c r="C132" s="155" t="s">
        <v>80</v>
      </c>
      <c r="D132" s="88" t="s">
        <v>1518</v>
      </c>
      <c r="E132" s="338" t="s">
        <v>1519</v>
      </c>
      <c r="F132" s="189">
        <v>45173</v>
      </c>
      <c r="G132" s="249">
        <v>45180</v>
      </c>
      <c r="H132" s="155" t="s">
        <v>1009</v>
      </c>
      <c r="I132" s="119" t="s">
        <v>28</v>
      </c>
      <c r="J132" s="42" t="s">
        <v>28</v>
      </c>
      <c r="K132" s="112" t="s">
        <v>28</v>
      </c>
      <c r="L132" s="144">
        <v>15912</v>
      </c>
      <c r="M132" s="144">
        <v>15912</v>
      </c>
      <c r="N132" s="71"/>
      <c r="O132" s="153"/>
      <c r="P132" s="191"/>
      <c r="Q132" s="132" t="s">
        <v>47</v>
      </c>
      <c r="R132" s="268" t="s">
        <v>1520</v>
      </c>
      <c r="S132" s="315" t="s">
        <v>1521</v>
      </c>
      <c r="T132" s="270" t="s">
        <v>49</v>
      </c>
      <c r="U132" s="188" t="s">
        <v>1522</v>
      </c>
      <c r="V132" s="186" t="s">
        <v>1523</v>
      </c>
      <c r="W132" s="273" t="s">
        <v>87</v>
      </c>
      <c r="X132" s="186" t="s">
        <v>88</v>
      </c>
      <c r="Y132" s="177"/>
      <c r="Z132" s="133"/>
    </row>
    <row r="133" spans="1:27" s="53" customFormat="1" ht="55.2" x14ac:dyDescent="0.25">
      <c r="A133" s="3">
        <v>174123</v>
      </c>
      <c r="B133" s="58" t="s">
        <v>174</v>
      </c>
      <c r="C133" s="3" t="s">
        <v>55</v>
      </c>
      <c r="D133" s="3" t="s">
        <v>1524</v>
      </c>
      <c r="E133" s="3" t="s">
        <v>1525</v>
      </c>
      <c r="F133" s="4">
        <v>44931</v>
      </c>
      <c r="G133" s="4">
        <v>45082</v>
      </c>
      <c r="H133" s="12" t="s">
        <v>657</v>
      </c>
      <c r="I133" s="9" t="s">
        <v>28</v>
      </c>
      <c r="J133" s="9" t="s">
        <v>28</v>
      </c>
      <c r="K133" s="9" t="s">
        <v>28</v>
      </c>
      <c r="L133" s="140">
        <v>13500</v>
      </c>
      <c r="M133" s="140" t="s">
        <v>28</v>
      </c>
      <c r="N133" s="38"/>
      <c r="O133" s="38"/>
      <c r="P133" s="38"/>
      <c r="Q133" s="93" t="s">
        <v>390</v>
      </c>
      <c r="R133" s="3" t="s">
        <v>321</v>
      </c>
      <c r="S133" s="3" t="s">
        <v>1526</v>
      </c>
      <c r="T133" s="3" t="s">
        <v>49</v>
      </c>
      <c r="U133" s="3" t="s">
        <v>428</v>
      </c>
      <c r="V133" s="3" t="s">
        <v>796</v>
      </c>
      <c r="W133" s="3" t="s">
        <v>1321</v>
      </c>
      <c r="X133" s="3" t="s">
        <v>63</v>
      </c>
      <c r="Y133" s="3"/>
      <c r="Z133" s="3"/>
    </row>
    <row r="134" spans="1:27" s="53" customFormat="1" ht="55.2" x14ac:dyDescent="0.25">
      <c r="A134" s="13" t="s">
        <v>1527</v>
      </c>
      <c r="B134" s="58" t="s">
        <v>174</v>
      </c>
      <c r="C134" s="13" t="s">
        <v>55</v>
      </c>
      <c r="D134" s="13" t="s">
        <v>1528</v>
      </c>
      <c r="E134" s="13" t="s">
        <v>1529</v>
      </c>
      <c r="F134" s="15">
        <v>45068</v>
      </c>
      <c r="G134" s="15">
        <v>45107</v>
      </c>
      <c r="H134" s="12" t="s">
        <v>632</v>
      </c>
      <c r="I134" s="18" t="s">
        <v>28</v>
      </c>
      <c r="J134" s="15" t="s">
        <v>28</v>
      </c>
      <c r="K134" s="18" t="s">
        <v>28</v>
      </c>
      <c r="L134" s="141">
        <v>28658.42</v>
      </c>
      <c r="M134" s="141">
        <v>28658.42</v>
      </c>
      <c r="N134" s="41"/>
      <c r="O134" s="41"/>
      <c r="P134" s="41"/>
      <c r="Q134" s="309" t="s">
        <v>47</v>
      </c>
      <c r="R134" s="13" t="s">
        <v>416</v>
      </c>
      <c r="S134" s="13" t="s">
        <v>1530</v>
      </c>
      <c r="T134" s="13" t="s">
        <v>49</v>
      </c>
      <c r="U134" s="13" t="s">
        <v>969</v>
      </c>
      <c r="V134" s="13" t="s">
        <v>354</v>
      </c>
      <c r="W134" s="13" t="s">
        <v>87</v>
      </c>
      <c r="X134" s="13" t="s">
        <v>63</v>
      </c>
      <c r="Y134" s="13"/>
      <c r="Z134" s="13"/>
    </row>
    <row r="135" spans="1:27" s="53" customFormat="1" ht="69.75" customHeight="1" x14ac:dyDescent="0.25">
      <c r="A135" s="3" t="s">
        <v>1531</v>
      </c>
      <c r="B135" s="58" t="s">
        <v>174</v>
      </c>
      <c r="C135" s="3" t="s">
        <v>55</v>
      </c>
      <c r="D135" s="3" t="s">
        <v>1532</v>
      </c>
      <c r="E135" s="3" t="s">
        <v>1533</v>
      </c>
      <c r="F135" s="4">
        <v>44915</v>
      </c>
      <c r="G135" s="4">
        <v>45047</v>
      </c>
      <c r="H135" s="12" t="s">
        <v>786</v>
      </c>
      <c r="I135" s="9" t="s">
        <v>28</v>
      </c>
      <c r="J135" s="9" t="s">
        <v>28</v>
      </c>
      <c r="K135" s="9" t="s">
        <v>28</v>
      </c>
      <c r="L135" s="140">
        <v>18923</v>
      </c>
      <c r="M135" s="140" t="s">
        <v>28</v>
      </c>
      <c r="N135" s="38"/>
      <c r="O135" s="38"/>
      <c r="P135" s="38"/>
      <c r="Q135" s="93" t="s">
        <v>170</v>
      </c>
      <c r="R135" s="3" t="s">
        <v>1534</v>
      </c>
      <c r="S135" s="3" t="s">
        <v>1532</v>
      </c>
      <c r="T135" s="3" t="s">
        <v>49</v>
      </c>
      <c r="U135" s="3" t="s">
        <v>85</v>
      </c>
      <c r="V135" s="3" t="s">
        <v>173</v>
      </c>
      <c r="W135" s="3" t="s">
        <v>87</v>
      </c>
      <c r="X135" s="3" t="s">
        <v>88</v>
      </c>
      <c r="Y135" s="3"/>
      <c r="Z135" s="3"/>
    </row>
    <row r="136" spans="1:27" s="45" customFormat="1" ht="14.1" customHeight="1" x14ac:dyDescent="0.25">
      <c r="A136" s="75" t="s">
        <v>1535</v>
      </c>
      <c r="B136" s="58" t="s">
        <v>174</v>
      </c>
      <c r="C136" s="290" t="s">
        <v>80</v>
      </c>
      <c r="D136" s="295" t="s">
        <v>1536</v>
      </c>
      <c r="E136" s="84" t="s">
        <v>1537</v>
      </c>
      <c r="F136" s="299">
        <v>45110</v>
      </c>
      <c r="G136" s="300">
        <v>45172</v>
      </c>
      <c r="H136" s="287" t="s">
        <v>169</v>
      </c>
      <c r="I136" s="287" t="s">
        <v>28</v>
      </c>
      <c r="J136" s="300" t="s">
        <v>28</v>
      </c>
      <c r="K136" s="76" t="s">
        <v>28</v>
      </c>
      <c r="L136" s="147">
        <v>228566.78</v>
      </c>
      <c r="M136" s="147">
        <v>228566.78</v>
      </c>
      <c r="N136" s="77"/>
      <c r="O136" s="77"/>
      <c r="P136" s="77"/>
      <c r="Q136" s="311" t="s">
        <v>92</v>
      </c>
      <c r="R136" s="312" t="s">
        <v>1389</v>
      </c>
      <c r="S136" s="243" t="s">
        <v>1538</v>
      </c>
      <c r="T136" s="69" t="s">
        <v>49</v>
      </c>
      <c r="U136" s="91" t="s">
        <v>353</v>
      </c>
      <c r="V136" s="287" t="s">
        <v>709</v>
      </c>
      <c r="W136" s="243" t="s">
        <v>130</v>
      </c>
      <c r="X136" s="58" t="s">
        <v>53</v>
      </c>
      <c r="Y136" s="1" t="s">
        <v>54</v>
      </c>
      <c r="Z136" s="58" t="s">
        <v>1539</v>
      </c>
    </row>
    <row r="137" spans="1:27" s="45" customFormat="1" ht="69" x14ac:dyDescent="0.25">
      <c r="A137" s="7" t="s">
        <v>1540</v>
      </c>
      <c r="B137" s="58" t="s">
        <v>174</v>
      </c>
      <c r="C137" s="3" t="s">
        <v>27</v>
      </c>
      <c r="D137" s="7" t="s">
        <v>1541</v>
      </c>
      <c r="E137" s="7" t="s">
        <v>1541</v>
      </c>
      <c r="F137" s="9">
        <v>44808</v>
      </c>
      <c r="G137" s="240">
        <v>45172</v>
      </c>
      <c r="H137" s="12" t="s">
        <v>58</v>
      </c>
      <c r="I137" s="7" t="s">
        <v>120</v>
      </c>
      <c r="J137" s="240">
        <f>G137-180</f>
        <v>44992</v>
      </c>
      <c r="K137" s="4"/>
      <c r="L137" s="139"/>
      <c r="M137" s="139">
        <v>6030.25</v>
      </c>
      <c r="N137" s="10"/>
      <c r="O137" s="10"/>
      <c r="P137" s="10"/>
      <c r="Q137" s="94" t="s">
        <v>1421</v>
      </c>
      <c r="R137" s="7" t="s">
        <v>543</v>
      </c>
      <c r="S137" s="7" t="s">
        <v>1542</v>
      </c>
      <c r="T137" s="7" t="s">
        <v>49</v>
      </c>
      <c r="U137" s="7" t="s">
        <v>40</v>
      </c>
      <c r="V137" s="7" t="s">
        <v>75</v>
      </c>
      <c r="W137" s="7" t="s">
        <v>87</v>
      </c>
      <c r="X137" s="7" t="s">
        <v>108</v>
      </c>
      <c r="Y137" s="3" t="s">
        <v>98</v>
      </c>
      <c r="Z137" s="7" t="s">
        <v>1543</v>
      </c>
      <c r="AA137" s="53"/>
    </row>
    <row r="138" spans="1:27" s="53" customFormat="1" ht="29.4" customHeight="1" x14ac:dyDescent="0.25">
      <c r="A138" s="3" t="s">
        <v>1544</v>
      </c>
      <c r="B138" s="58" t="s">
        <v>174</v>
      </c>
      <c r="C138" s="3" t="s">
        <v>55</v>
      </c>
      <c r="D138" s="3" t="s">
        <v>172</v>
      </c>
      <c r="E138" s="3" t="s">
        <v>1545</v>
      </c>
      <c r="F138" s="4">
        <v>44916</v>
      </c>
      <c r="G138" s="4">
        <v>45054</v>
      </c>
      <c r="H138" s="12" t="s">
        <v>657</v>
      </c>
      <c r="I138" s="9" t="s">
        <v>28</v>
      </c>
      <c r="J138" s="9" t="s">
        <v>28</v>
      </c>
      <c r="K138" s="9" t="s">
        <v>28</v>
      </c>
      <c r="L138" s="140">
        <v>90306.3</v>
      </c>
      <c r="M138" s="140">
        <v>90306.3</v>
      </c>
      <c r="N138" s="38"/>
      <c r="O138" s="38"/>
      <c r="P138" s="38"/>
      <c r="Q138" s="93" t="s">
        <v>170</v>
      </c>
      <c r="R138" s="3" t="s">
        <v>171</v>
      </c>
      <c r="S138" s="3" t="s">
        <v>172</v>
      </c>
      <c r="T138" s="7" t="s">
        <v>49</v>
      </c>
      <c r="U138" s="3" t="s">
        <v>115</v>
      </c>
      <c r="V138" s="3" t="s">
        <v>116</v>
      </c>
      <c r="W138" s="3" t="s">
        <v>87</v>
      </c>
      <c r="X138" s="3" t="s">
        <v>88</v>
      </c>
      <c r="Y138" s="3"/>
      <c r="Z138" s="3"/>
    </row>
    <row r="139" spans="1:27" s="53" customFormat="1" ht="54.6" customHeight="1" x14ac:dyDescent="0.25">
      <c r="A139" s="3" t="s">
        <v>1546</v>
      </c>
      <c r="B139" s="58" t="s">
        <v>174</v>
      </c>
      <c r="C139" s="3" t="s">
        <v>55</v>
      </c>
      <c r="D139" s="3" t="s">
        <v>1547</v>
      </c>
      <c r="E139" s="3" t="s">
        <v>1548</v>
      </c>
      <c r="F139" s="4">
        <v>44918</v>
      </c>
      <c r="G139" s="4">
        <v>44930</v>
      </c>
      <c r="H139" s="12" t="s">
        <v>695</v>
      </c>
      <c r="I139" s="9" t="s">
        <v>28</v>
      </c>
      <c r="J139" s="9" t="s">
        <v>28</v>
      </c>
      <c r="K139" s="9" t="s">
        <v>28</v>
      </c>
      <c r="L139" s="140">
        <v>7871.16</v>
      </c>
      <c r="M139" s="140">
        <v>7871.16</v>
      </c>
      <c r="N139" s="38"/>
      <c r="O139" s="38"/>
      <c r="P139" s="38"/>
      <c r="Q139" s="93" t="s">
        <v>102</v>
      </c>
      <c r="R139" s="3" t="s">
        <v>497</v>
      </c>
      <c r="S139" s="3" t="s">
        <v>1495</v>
      </c>
      <c r="T139" s="3" t="s">
        <v>49</v>
      </c>
      <c r="U139" s="3" t="s">
        <v>340</v>
      </c>
      <c r="V139" s="3" t="s">
        <v>499</v>
      </c>
      <c r="W139" s="3" t="s">
        <v>87</v>
      </c>
      <c r="X139" s="3" t="s">
        <v>88</v>
      </c>
      <c r="Y139" s="3"/>
      <c r="Z139" s="3"/>
    </row>
    <row r="140" spans="1:27" s="53" customFormat="1" ht="41.4" x14ac:dyDescent="0.25">
      <c r="A140" s="2" t="s">
        <v>1549</v>
      </c>
      <c r="B140" s="58" t="s">
        <v>174</v>
      </c>
      <c r="C140" s="2" t="s">
        <v>55</v>
      </c>
      <c r="D140" s="2" t="s">
        <v>1550</v>
      </c>
      <c r="E140" s="2" t="s">
        <v>1551</v>
      </c>
      <c r="F140" s="42"/>
      <c r="G140" s="42">
        <v>45016</v>
      </c>
      <c r="H140" s="12"/>
      <c r="I140" s="43" t="s">
        <v>28</v>
      </c>
      <c r="J140" s="42" t="s">
        <v>28</v>
      </c>
      <c r="K140" s="43" t="s">
        <v>28</v>
      </c>
      <c r="L140" s="142">
        <v>8088</v>
      </c>
      <c r="M140" s="142"/>
      <c r="N140" s="44"/>
      <c r="O140" s="44"/>
      <c r="P140" s="44"/>
      <c r="Q140" s="310" t="s">
        <v>1552</v>
      </c>
      <c r="R140" s="2" t="s">
        <v>1480</v>
      </c>
      <c r="S140" s="2" t="s">
        <v>1553</v>
      </c>
      <c r="T140" s="2" t="s">
        <v>49</v>
      </c>
      <c r="U140" s="2" t="s">
        <v>115</v>
      </c>
      <c r="V140" s="2" t="s">
        <v>116</v>
      </c>
      <c r="W140" s="2" t="s">
        <v>87</v>
      </c>
      <c r="X140" s="2" t="s">
        <v>88</v>
      </c>
      <c r="Y140" s="2"/>
      <c r="Z140" s="2" t="s">
        <v>1554</v>
      </c>
    </row>
    <row r="141" spans="1:27" s="53" customFormat="1" ht="55.2" x14ac:dyDescent="0.25">
      <c r="A141" s="1" t="s">
        <v>1555</v>
      </c>
      <c r="B141" s="58" t="s">
        <v>174</v>
      </c>
      <c r="C141" s="2" t="s">
        <v>55</v>
      </c>
      <c r="D141" s="1" t="s">
        <v>1556</v>
      </c>
      <c r="E141" s="58"/>
      <c r="F141" s="42">
        <v>45040</v>
      </c>
      <c r="G141" s="42">
        <v>45139</v>
      </c>
      <c r="H141" s="12" t="s">
        <v>1557</v>
      </c>
      <c r="I141" s="43" t="s">
        <v>28</v>
      </c>
      <c r="J141" s="42" t="s">
        <v>28</v>
      </c>
      <c r="K141" s="43" t="s">
        <v>28</v>
      </c>
      <c r="L141" s="144">
        <v>41412</v>
      </c>
      <c r="M141" s="142">
        <v>41412</v>
      </c>
      <c r="N141" s="44"/>
      <c r="O141" s="44"/>
      <c r="P141" s="44"/>
      <c r="Q141" s="99" t="s">
        <v>47</v>
      </c>
      <c r="R141" s="2" t="s">
        <v>690</v>
      </c>
      <c r="S141" s="2" t="s">
        <v>1558</v>
      </c>
      <c r="T141" s="2" t="s">
        <v>49</v>
      </c>
      <c r="U141" s="2" t="s">
        <v>778</v>
      </c>
      <c r="V141" s="2" t="s">
        <v>709</v>
      </c>
      <c r="W141" s="2" t="s">
        <v>1272</v>
      </c>
      <c r="X141" s="2" t="s">
        <v>545</v>
      </c>
      <c r="Y141" s="2" t="s">
        <v>1559</v>
      </c>
      <c r="Z141" s="2"/>
      <c r="AA141" s="45"/>
    </row>
    <row r="142" spans="1:27" s="45" customFormat="1" ht="15.75" customHeight="1" x14ac:dyDescent="0.25">
      <c r="A142" s="1">
        <v>220040</v>
      </c>
      <c r="B142" s="58" t="s">
        <v>174</v>
      </c>
      <c r="C142" s="2" t="s">
        <v>27</v>
      </c>
      <c r="D142" s="1" t="s">
        <v>1560</v>
      </c>
      <c r="E142" s="1" t="s">
        <v>1561</v>
      </c>
      <c r="F142" s="42">
        <v>45047</v>
      </c>
      <c r="G142" s="42">
        <v>45138</v>
      </c>
      <c r="H142" s="86" t="s">
        <v>718</v>
      </c>
      <c r="I142" s="43" t="s">
        <v>28</v>
      </c>
      <c r="J142" s="42" t="s">
        <v>28</v>
      </c>
      <c r="K142" s="43" t="s">
        <v>28</v>
      </c>
      <c r="L142" s="144">
        <v>6000</v>
      </c>
      <c r="M142" s="142">
        <v>6000</v>
      </c>
      <c r="N142" s="44"/>
      <c r="O142" s="44"/>
      <c r="P142" s="44"/>
      <c r="Q142" s="99" t="s">
        <v>47</v>
      </c>
      <c r="R142" s="110" t="s">
        <v>634</v>
      </c>
      <c r="S142" s="1" t="s">
        <v>1562</v>
      </c>
      <c r="T142" s="70" t="s">
        <v>49</v>
      </c>
      <c r="U142" s="73" t="s">
        <v>115</v>
      </c>
      <c r="V142" s="70" t="s">
        <v>1563</v>
      </c>
      <c r="W142" s="70" t="s">
        <v>87</v>
      </c>
      <c r="X142" s="70" t="s">
        <v>63</v>
      </c>
      <c r="Y142" s="70"/>
      <c r="Z142" s="297"/>
    </row>
    <row r="143" spans="1:27" s="45" customFormat="1" ht="15.75" customHeight="1" x14ac:dyDescent="0.25">
      <c r="A143" s="69">
        <v>228592</v>
      </c>
      <c r="B143" s="58" t="s">
        <v>174</v>
      </c>
      <c r="C143" s="70" t="s">
        <v>27</v>
      </c>
      <c r="D143" s="69" t="s">
        <v>1179</v>
      </c>
      <c r="E143" s="69" t="s">
        <v>1180</v>
      </c>
      <c r="F143" s="74">
        <v>45108</v>
      </c>
      <c r="G143" s="74">
        <v>45169</v>
      </c>
      <c r="H143" s="131" t="s">
        <v>169</v>
      </c>
      <c r="I143" s="251" t="s">
        <v>28</v>
      </c>
      <c r="J143" s="74" t="s">
        <v>28</v>
      </c>
      <c r="K143" s="251" t="s">
        <v>28</v>
      </c>
      <c r="L143" s="146">
        <v>12050</v>
      </c>
      <c r="M143" s="142">
        <v>12050</v>
      </c>
      <c r="N143" s="44"/>
      <c r="O143" s="260"/>
      <c r="P143" s="260"/>
      <c r="Q143" s="88" t="s">
        <v>47</v>
      </c>
      <c r="R143" s="110" t="s">
        <v>1181</v>
      </c>
      <c r="S143" s="269" t="s">
        <v>1179</v>
      </c>
      <c r="T143" s="70" t="s">
        <v>49</v>
      </c>
      <c r="U143" s="73" t="s">
        <v>381</v>
      </c>
      <c r="V143" s="70" t="s">
        <v>382</v>
      </c>
      <c r="W143" s="2" t="s">
        <v>87</v>
      </c>
      <c r="X143" s="2" t="s">
        <v>63</v>
      </c>
      <c r="Y143" s="2"/>
      <c r="Z143" s="2"/>
      <c r="AA143" s="53"/>
    </row>
    <row r="144" spans="1:27" s="444" customFormat="1" ht="40.950000000000003" customHeight="1" x14ac:dyDescent="0.25">
      <c r="A144" s="200" t="s">
        <v>1564</v>
      </c>
      <c r="B144" s="58" t="s">
        <v>174</v>
      </c>
      <c r="C144" s="200" t="s">
        <v>27</v>
      </c>
      <c r="D144" s="200" t="s">
        <v>1565</v>
      </c>
      <c r="E144" s="200" t="s">
        <v>1566</v>
      </c>
      <c r="F144" s="416">
        <v>44409</v>
      </c>
      <c r="G144" s="416">
        <v>45869</v>
      </c>
      <c r="H144" s="414" t="s">
        <v>332</v>
      </c>
      <c r="I144" s="415" t="s">
        <v>28</v>
      </c>
      <c r="J144" s="416">
        <f>G144-540</f>
        <v>45329</v>
      </c>
      <c r="K144" s="416" t="s">
        <v>28</v>
      </c>
      <c r="L144" s="427">
        <f>M144*4</f>
        <v>108000</v>
      </c>
      <c r="M144" s="427">
        <v>27000</v>
      </c>
      <c r="N144" s="428"/>
      <c r="O144" s="428"/>
      <c r="P144" s="428"/>
      <c r="Q144" s="429" t="s">
        <v>92</v>
      </c>
      <c r="R144" s="430" t="s">
        <v>300</v>
      </c>
      <c r="S144" s="431" t="s">
        <v>1567</v>
      </c>
      <c r="T144" s="200" t="s">
        <v>49</v>
      </c>
      <c r="U144" s="200" t="s">
        <v>353</v>
      </c>
      <c r="V144" s="200" t="s">
        <v>115</v>
      </c>
      <c r="W144" s="200" t="s">
        <v>87</v>
      </c>
      <c r="X144" s="200" t="s">
        <v>77</v>
      </c>
      <c r="Y144" s="200" t="s">
        <v>334</v>
      </c>
      <c r="Z144" s="200" t="s">
        <v>1568</v>
      </c>
    </row>
    <row r="145" spans="1:27" s="423" customFormat="1" ht="110.4" x14ac:dyDescent="0.25">
      <c r="A145" s="529" t="s">
        <v>1569</v>
      </c>
      <c r="B145" s="58" t="s">
        <v>174</v>
      </c>
      <c r="C145" s="543" t="s">
        <v>27</v>
      </c>
      <c r="D145" s="544" t="s">
        <v>1570</v>
      </c>
      <c r="E145" s="582" t="s">
        <v>1571</v>
      </c>
      <c r="F145" s="542">
        <v>45222</v>
      </c>
      <c r="G145" s="518">
        <v>45291</v>
      </c>
      <c r="H145" s="545" t="s">
        <v>1572</v>
      </c>
      <c r="I145" s="519" t="s">
        <v>28</v>
      </c>
      <c r="J145" s="546" t="s">
        <v>28</v>
      </c>
      <c r="K145" s="521" t="s">
        <v>28</v>
      </c>
      <c r="L145" s="547">
        <v>10240</v>
      </c>
      <c r="M145" s="508">
        <v>10240</v>
      </c>
      <c r="N145" s="463">
        <v>10240</v>
      </c>
      <c r="O145" s="478"/>
      <c r="P145" s="509"/>
      <c r="Q145" s="510" t="s">
        <v>47</v>
      </c>
      <c r="R145" s="420" t="s">
        <v>1573</v>
      </c>
      <c r="S145" s="525" t="s">
        <v>1574</v>
      </c>
      <c r="T145" s="548" t="s">
        <v>49</v>
      </c>
      <c r="U145" s="479" t="s">
        <v>115</v>
      </c>
      <c r="V145" s="420" t="s">
        <v>116</v>
      </c>
      <c r="W145" s="420" t="s">
        <v>87</v>
      </c>
      <c r="X145" s="443" t="s">
        <v>63</v>
      </c>
      <c r="Y145" s="480"/>
      <c r="Z145" s="430"/>
    </row>
    <row r="146" spans="1:27" s="423" customFormat="1" ht="55.2" x14ac:dyDescent="0.25">
      <c r="A146" s="448" t="s">
        <v>217</v>
      </c>
      <c r="B146" s="58" t="s">
        <v>174</v>
      </c>
      <c r="C146" s="470" t="s">
        <v>80</v>
      </c>
      <c r="D146" s="471" t="s">
        <v>1575</v>
      </c>
      <c r="E146" s="581" t="s">
        <v>1576</v>
      </c>
      <c r="F146" s="550">
        <v>45327</v>
      </c>
      <c r="G146" s="551">
        <v>45366</v>
      </c>
      <c r="H146" s="552" t="s">
        <v>1192</v>
      </c>
      <c r="I146" s="553" t="s">
        <v>28</v>
      </c>
      <c r="J146" s="502" t="s">
        <v>28</v>
      </c>
      <c r="K146" s="554" t="s">
        <v>28</v>
      </c>
      <c r="L146" s="555">
        <v>25926</v>
      </c>
      <c r="M146" s="476">
        <v>25926</v>
      </c>
      <c r="N146" s="477"/>
      <c r="O146" s="532"/>
      <c r="P146" s="533"/>
      <c r="Q146" s="534" t="s">
        <v>47</v>
      </c>
      <c r="R146" s="457" t="s">
        <v>556</v>
      </c>
      <c r="S146" s="556" t="s">
        <v>1164</v>
      </c>
      <c r="T146" s="557" t="s">
        <v>49</v>
      </c>
      <c r="U146" s="594" t="s">
        <v>778</v>
      </c>
      <c r="V146" s="457" t="s">
        <v>636</v>
      </c>
      <c r="W146" s="457" t="s">
        <v>130</v>
      </c>
      <c r="X146" s="504" t="s">
        <v>97</v>
      </c>
      <c r="Y146" s="538"/>
      <c r="Z146" s="539"/>
    </row>
    <row r="147" spans="1:27" s="423" customFormat="1" ht="38.25" customHeight="1" x14ac:dyDescent="0.25">
      <c r="A147" s="400" t="s">
        <v>862</v>
      </c>
      <c r="B147" s="58" t="s">
        <v>174</v>
      </c>
      <c r="C147" s="400" t="s">
        <v>80</v>
      </c>
      <c r="D147" s="400" t="s">
        <v>1577</v>
      </c>
      <c r="E147" s="481" t="s">
        <v>1578</v>
      </c>
      <c r="F147" s="486">
        <v>45299</v>
      </c>
      <c r="G147" s="495">
        <v>45345</v>
      </c>
      <c r="H147" s="438" t="s">
        <v>1579</v>
      </c>
      <c r="I147" s="487" t="s">
        <v>28</v>
      </c>
      <c r="J147" s="491" t="s">
        <v>28</v>
      </c>
      <c r="K147" s="486" t="s">
        <v>28</v>
      </c>
      <c r="L147" s="559">
        <v>24196</v>
      </c>
      <c r="M147" s="559">
        <v>24196</v>
      </c>
      <c r="N147" s="463"/>
      <c r="O147" s="463"/>
      <c r="P147" s="463"/>
      <c r="Q147" s="430" t="s">
        <v>102</v>
      </c>
      <c r="R147" s="430" t="s">
        <v>658</v>
      </c>
      <c r="S147" s="481" t="s">
        <v>1580</v>
      </c>
      <c r="T147" s="400" t="s">
        <v>49</v>
      </c>
      <c r="U147" s="592" t="s">
        <v>778</v>
      </c>
      <c r="V147" s="592" t="s">
        <v>636</v>
      </c>
      <c r="W147" s="596" t="s">
        <v>1272</v>
      </c>
      <c r="X147" s="400" t="s">
        <v>97</v>
      </c>
      <c r="Y147" s="400"/>
      <c r="Z147" s="400"/>
    </row>
    <row r="148" spans="1:27" s="423" customFormat="1" ht="27.6" x14ac:dyDescent="0.25">
      <c r="A148" s="549" t="s">
        <v>1581</v>
      </c>
      <c r="B148" s="58" t="s">
        <v>174</v>
      </c>
      <c r="C148" s="470" t="s">
        <v>80</v>
      </c>
      <c r="D148" s="471" t="s">
        <v>1582</v>
      </c>
      <c r="E148" s="525" t="s">
        <v>1583</v>
      </c>
      <c r="F148" s="526">
        <v>45231</v>
      </c>
      <c r="G148" s="526">
        <v>45315</v>
      </c>
      <c r="H148" s="470" t="s">
        <v>1584</v>
      </c>
      <c r="I148" s="527" t="s">
        <v>28</v>
      </c>
      <c r="J148" s="486" t="s">
        <v>28</v>
      </c>
      <c r="K148" s="528" t="s">
        <v>28</v>
      </c>
      <c r="L148" s="508">
        <v>14300</v>
      </c>
      <c r="M148" s="508">
        <v>14300</v>
      </c>
      <c r="N148" s="463">
        <v>14300</v>
      </c>
      <c r="O148" s="478"/>
      <c r="P148" s="463"/>
      <c r="Q148" s="465" t="s">
        <v>47</v>
      </c>
      <c r="R148" s="420" t="s">
        <v>1585</v>
      </c>
      <c r="S148" s="471" t="s">
        <v>921</v>
      </c>
      <c r="T148" s="420" t="s">
        <v>49</v>
      </c>
      <c r="U148" s="593" t="s">
        <v>50</v>
      </c>
      <c r="V148" s="593" t="s">
        <v>51</v>
      </c>
      <c r="W148" s="593" t="s">
        <v>52</v>
      </c>
      <c r="X148" s="443" t="s">
        <v>63</v>
      </c>
      <c r="Y148" s="480"/>
      <c r="Z148" s="430"/>
    </row>
    <row r="149" spans="1:27" s="53" customFormat="1" ht="40.950000000000003" customHeight="1" x14ac:dyDescent="0.25">
      <c r="A149" s="13" t="s">
        <v>1586</v>
      </c>
      <c r="B149" s="58" t="s">
        <v>174</v>
      </c>
      <c r="C149" s="14" t="s">
        <v>55</v>
      </c>
      <c r="D149" s="14" t="s">
        <v>1587</v>
      </c>
      <c r="E149" s="14" t="s">
        <v>1588</v>
      </c>
      <c r="F149" s="15">
        <v>45047</v>
      </c>
      <c r="G149" s="15">
        <v>45139</v>
      </c>
      <c r="H149" s="12" t="s">
        <v>718</v>
      </c>
      <c r="I149" s="13" t="s">
        <v>28</v>
      </c>
      <c r="J149" s="15" t="s">
        <v>28</v>
      </c>
      <c r="K149" s="15" t="s">
        <v>28</v>
      </c>
      <c r="L149" s="305">
        <v>91140</v>
      </c>
      <c r="M149" s="141" t="s">
        <v>28</v>
      </c>
      <c r="N149" s="307"/>
      <c r="O149" s="67"/>
      <c r="P149" s="67"/>
      <c r="Q149" s="95" t="s">
        <v>634</v>
      </c>
      <c r="R149" s="14" t="s">
        <v>47</v>
      </c>
      <c r="S149" s="14" t="s">
        <v>1589</v>
      </c>
      <c r="T149" s="14" t="s">
        <v>49</v>
      </c>
      <c r="U149" s="14" t="s">
        <v>353</v>
      </c>
      <c r="V149" s="14" t="s">
        <v>354</v>
      </c>
      <c r="W149" s="14" t="s">
        <v>87</v>
      </c>
      <c r="X149" s="14" t="s">
        <v>131</v>
      </c>
      <c r="Y149" s="14" t="s">
        <v>98</v>
      </c>
      <c r="Z149" s="14"/>
      <c r="AA149" s="45"/>
    </row>
    <row r="150" spans="1:27" s="45" customFormat="1" ht="27.9" customHeight="1" x14ac:dyDescent="0.25">
      <c r="A150" s="208">
        <v>246588</v>
      </c>
      <c r="B150" s="58" t="s">
        <v>174</v>
      </c>
      <c r="C150" s="116" t="s">
        <v>809</v>
      </c>
      <c r="D150" s="117" t="s">
        <v>1590</v>
      </c>
      <c r="E150" s="109" t="s">
        <v>1591</v>
      </c>
      <c r="F150" s="129">
        <v>45110</v>
      </c>
      <c r="G150" s="118">
        <v>45121</v>
      </c>
      <c r="H150" s="86" t="s">
        <v>695</v>
      </c>
      <c r="I150" s="119" t="s">
        <v>28</v>
      </c>
      <c r="J150" s="92" t="s">
        <v>28</v>
      </c>
      <c r="K150" s="112" t="s">
        <v>28</v>
      </c>
      <c r="L150" s="145">
        <v>17600</v>
      </c>
      <c r="M150" s="145">
        <v>17600</v>
      </c>
      <c r="N150" s="90"/>
      <c r="O150" s="263"/>
      <c r="P150" s="263"/>
      <c r="Q150" s="267" t="s">
        <v>47</v>
      </c>
      <c r="R150" s="2" t="s">
        <v>1163</v>
      </c>
      <c r="S150" s="199" t="s">
        <v>723</v>
      </c>
      <c r="T150" s="70" t="s">
        <v>49</v>
      </c>
      <c r="U150" s="181" t="s">
        <v>778</v>
      </c>
      <c r="V150" s="162" t="s">
        <v>636</v>
      </c>
      <c r="W150" s="2" t="s">
        <v>130</v>
      </c>
      <c r="X150" s="2" t="s">
        <v>63</v>
      </c>
      <c r="Y150" s="69"/>
      <c r="Z150" s="84"/>
    </row>
    <row r="151" spans="1:27" s="423" customFormat="1" ht="55.2" x14ac:dyDescent="0.25">
      <c r="A151" s="468" t="s">
        <v>1592</v>
      </c>
      <c r="B151" s="58" t="s">
        <v>174</v>
      </c>
      <c r="C151" s="400" t="s">
        <v>27</v>
      </c>
      <c r="D151" s="494" t="s">
        <v>1593</v>
      </c>
      <c r="E151" s="400" t="s">
        <v>1594</v>
      </c>
      <c r="F151" s="507">
        <v>45142</v>
      </c>
      <c r="G151" s="507">
        <v>45322</v>
      </c>
      <c r="H151" s="468" t="s">
        <v>852</v>
      </c>
      <c r="I151" s="468" t="s">
        <v>28</v>
      </c>
      <c r="J151" s="484" t="s">
        <v>28</v>
      </c>
      <c r="K151" s="507" t="s">
        <v>28</v>
      </c>
      <c r="L151" s="508">
        <v>6000</v>
      </c>
      <c r="M151" s="508">
        <v>12000</v>
      </c>
      <c r="N151" s="463"/>
      <c r="O151" s="509"/>
      <c r="P151" s="464"/>
      <c r="Q151" s="510" t="s">
        <v>564</v>
      </c>
      <c r="R151" s="465" t="s">
        <v>1194</v>
      </c>
      <c r="S151" s="511" t="s">
        <v>1595</v>
      </c>
      <c r="T151" s="468" t="s">
        <v>39</v>
      </c>
      <c r="U151" s="494" t="s">
        <v>95</v>
      </c>
      <c r="V151" s="468" t="s">
        <v>939</v>
      </c>
      <c r="W151" s="468" t="s">
        <v>87</v>
      </c>
      <c r="X151" s="400" t="s">
        <v>53</v>
      </c>
      <c r="Y151" s="468" t="s">
        <v>334</v>
      </c>
      <c r="Z151" s="400" t="s">
        <v>1596</v>
      </c>
    </row>
    <row r="152" spans="1:27" s="423" customFormat="1" ht="55.2" x14ac:dyDescent="0.25">
      <c r="A152" s="514" t="s">
        <v>1597</v>
      </c>
      <c r="B152" s="58" t="s">
        <v>174</v>
      </c>
      <c r="C152" s="523" t="s">
        <v>55</v>
      </c>
      <c r="D152" s="523" t="s">
        <v>1598</v>
      </c>
      <c r="E152" s="524" t="s">
        <v>1599</v>
      </c>
      <c r="F152" s="507">
        <v>45233</v>
      </c>
      <c r="G152" s="507">
        <v>45322</v>
      </c>
      <c r="H152" s="468" t="s">
        <v>1584</v>
      </c>
      <c r="I152" s="468" t="s">
        <v>28</v>
      </c>
      <c r="J152" s="484" t="s">
        <v>28</v>
      </c>
      <c r="K152" s="507" t="s">
        <v>28</v>
      </c>
      <c r="L152" s="508">
        <v>143673.45000000001</v>
      </c>
      <c r="M152" s="508" t="s">
        <v>28</v>
      </c>
      <c r="N152" s="463"/>
      <c r="O152" s="463"/>
      <c r="P152" s="509"/>
      <c r="Q152" s="510" t="s">
        <v>112</v>
      </c>
      <c r="R152" s="465" t="s">
        <v>497</v>
      </c>
      <c r="S152" s="511" t="s">
        <v>956</v>
      </c>
      <c r="T152" s="468" t="s">
        <v>49</v>
      </c>
      <c r="U152" s="595" t="s">
        <v>948</v>
      </c>
      <c r="V152" s="468" t="s">
        <v>87</v>
      </c>
      <c r="W152" s="468" t="s">
        <v>87</v>
      </c>
      <c r="X152" s="400" t="s">
        <v>773</v>
      </c>
      <c r="Y152" s="468"/>
      <c r="Z152" s="400"/>
    </row>
    <row r="153" spans="1:27" s="423" customFormat="1" ht="55.2" x14ac:dyDescent="0.25">
      <c r="A153" s="529" t="s">
        <v>1600</v>
      </c>
      <c r="B153" s="58" t="s">
        <v>174</v>
      </c>
      <c r="C153" s="473" t="s">
        <v>809</v>
      </c>
      <c r="D153" s="530" t="s">
        <v>1601</v>
      </c>
      <c r="E153" s="556" t="s">
        <v>1602</v>
      </c>
      <c r="F153" s="531">
        <v>45201</v>
      </c>
      <c r="G153" s="472">
        <v>45291</v>
      </c>
      <c r="H153" s="473" t="s">
        <v>1584</v>
      </c>
      <c r="I153" s="474" t="s">
        <v>28</v>
      </c>
      <c r="J153" s="416" t="s">
        <v>28</v>
      </c>
      <c r="K153" s="475" t="s">
        <v>28</v>
      </c>
      <c r="L153" s="476">
        <v>13720</v>
      </c>
      <c r="M153" s="476">
        <v>13720</v>
      </c>
      <c r="N153" s="477"/>
      <c r="O153" s="532"/>
      <c r="P153" s="533"/>
      <c r="Q153" s="534" t="s">
        <v>102</v>
      </c>
      <c r="R153" s="535" t="s">
        <v>497</v>
      </c>
      <c r="S153" s="536" t="s">
        <v>1603</v>
      </c>
      <c r="T153" s="457" t="s">
        <v>49</v>
      </c>
      <c r="U153" s="537" t="s">
        <v>778</v>
      </c>
      <c r="V153" s="457" t="s">
        <v>636</v>
      </c>
      <c r="W153" s="457" t="s">
        <v>87</v>
      </c>
      <c r="X153" s="504" t="s">
        <v>63</v>
      </c>
      <c r="Y153" s="538"/>
      <c r="Z153" s="539"/>
    </row>
    <row r="154" spans="1:27" s="468" customFormat="1" ht="207" x14ac:dyDescent="0.25">
      <c r="A154" s="448" t="s">
        <v>862</v>
      </c>
      <c r="B154" s="58" t="s">
        <v>174</v>
      </c>
      <c r="C154" s="470" t="s">
        <v>80</v>
      </c>
      <c r="D154" s="471" t="s">
        <v>1604</v>
      </c>
      <c r="E154" s="480" t="s">
        <v>1605</v>
      </c>
      <c r="F154" s="526">
        <v>45200</v>
      </c>
      <c r="G154" s="526">
        <v>45382</v>
      </c>
      <c r="H154" s="470" t="s">
        <v>1606</v>
      </c>
      <c r="I154" s="527" t="s">
        <v>28</v>
      </c>
      <c r="J154" s="486" t="s">
        <v>28</v>
      </c>
      <c r="K154" s="528" t="s">
        <v>28</v>
      </c>
      <c r="L154" s="508">
        <v>21649</v>
      </c>
      <c r="M154" s="508">
        <v>21649</v>
      </c>
      <c r="N154" s="463"/>
      <c r="O154" s="478"/>
      <c r="P154" s="463"/>
      <c r="Q154" s="465" t="s">
        <v>1607</v>
      </c>
      <c r="R154" s="452" t="s">
        <v>1608</v>
      </c>
      <c r="S154" s="540" t="s">
        <v>1609</v>
      </c>
      <c r="T154" s="420" t="s">
        <v>49</v>
      </c>
      <c r="U154" s="479" t="s">
        <v>115</v>
      </c>
      <c r="V154" s="420" t="s">
        <v>208</v>
      </c>
      <c r="W154" s="420" t="s">
        <v>87</v>
      </c>
      <c r="X154" s="443" t="s">
        <v>97</v>
      </c>
      <c r="Y154" s="480"/>
      <c r="Z154" s="430"/>
    </row>
    <row r="155" spans="1:27" s="45" customFormat="1" ht="55.2" x14ac:dyDescent="0.25">
      <c r="A155" s="114">
        <v>238940</v>
      </c>
      <c r="B155" s="58" t="s">
        <v>174</v>
      </c>
      <c r="C155" s="246" t="s">
        <v>27</v>
      </c>
      <c r="D155" s="294" t="s">
        <v>1610</v>
      </c>
      <c r="E155" s="206" t="s">
        <v>1611</v>
      </c>
      <c r="F155" s="248">
        <v>45162</v>
      </c>
      <c r="G155" s="248">
        <v>45170</v>
      </c>
      <c r="H155" s="301" t="s">
        <v>1009</v>
      </c>
      <c r="I155" s="252" t="s">
        <v>28</v>
      </c>
      <c r="J155" s="303" t="s">
        <v>28</v>
      </c>
      <c r="K155" s="258" t="s">
        <v>28</v>
      </c>
      <c r="L155" s="194">
        <v>9605.5400000000009</v>
      </c>
      <c r="M155" s="146">
        <v>9605.5400000000009</v>
      </c>
      <c r="N155" s="263"/>
      <c r="O155" s="263"/>
      <c r="P155" s="263"/>
      <c r="Q155" s="88" t="s">
        <v>1612</v>
      </c>
      <c r="R155" s="293" t="s">
        <v>1510</v>
      </c>
      <c r="S155" s="314" t="s">
        <v>1613</v>
      </c>
      <c r="T155" s="2" t="s">
        <v>49</v>
      </c>
      <c r="U155" s="73" t="s">
        <v>128</v>
      </c>
      <c r="V155" s="32" t="s">
        <v>257</v>
      </c>
      <c r="W155" s="293" t="s">
        <v>87</v>
      </c>
      <c r="X155" s="2" t="s">
        <v>63</v>
      </c>
      <c r="Y155" s="1"/>
      <c r="Z155" s="83"/>
    </row>
    <row r="156" spans="1:27" s="423" customFormat="1" ht="110.4" x14ac:dyDescent="0.25">
      <c r="A156" s="443" t="s">
        <v>1614</v>
      </c>
      <c r="B156" s="58" t="s">
        <v>174</v>
      </c>
      <c r="C156" s="443" t="s">
        <v>55</v>
      </c>
      <c r="D156" s="443" t="s">
        <v>544</v>
      </c>
      <c r="E156" s="443" t="s">
        <v>1615</v>
      </c>
      <c r="F156" s="486">
        <v>44924</v>
      </c>
      <c r="G156" s="486">
        <v>45288</v>
      </c>
      <c r="H156" s="438" t="s">
        <v>58</v>
      </c>
      <c r="I156" s="487" t="s">
        <v>28</v>
      </c>
      <c r="J156" s="487" t="s">
        <v>28</v>
      </c>
      <c r="K156" s="487" t="s">
        <v>28</v>
      </c>
      <c r="L156" s="497">
        <v>25226</v>
      </c>
      <c r="M156" s="497">
        <v>25226</v>
      </c>
      <c r="N156" s="505"/>
      <c r="O156" s="505"/>
      <c r="P156" s="517"/>
      <c r="Q156" s="466" t="s">
        <v>59</v>
      </c>
      <c r="R156" s="420" t="s">
        <v>37</v>
      </c>
      <c r="S156" s="506" t="s">
        <v>544</v>
      </c>
      <c r="T156" s="400" t="s">
        <v>49</v>
      </c>
      <c r="U156" s="467" t="s">
        <v>40</v>
      </c>
      <c r="V156" s="467" t="s">
        <v>61</v>
      </c>
      <c r="W156" s="467" t="s">
        <v>262</v>
      </c>
      <c r="X156" s="443" t="s">
        <v>88</v>
      </c>
      <c r="Y156" s="443"/>
      <c r="Z156" s="443"/>
    </row>
    <row r="157" spans="1:27" s="423" customFormat="1" ht="124.2" x14ac:dyDescent="0.25">
      <c r="A157" s="444" t="s">
        <v>1616</v>
      </c>
      <c r="B157" s="58" t="s">
        <v>174</v>
      </c>
      <c r="C157" s="445" t="s">
        <v>55</v>
      </c>
      <c r="D157" s="580" t="s">
        <v>803</v>
      </c>
      <c r="E157" s="451" t="s">
        <v>804</v>
      </c>
      <c r="F157" s="446">
        <v>45097</v>
      </c>
      <c r="G157" s="460">
        <v>45291</v>
      </c>
      <c r="H157" s="583" t="s">
        <v>805</v>
      </c>
      <c r="I157" s="461" t="s">
        <v>28</v>
      </c>
      <c r="J157" s="520" t="s">
        <v>28</v>
      </c>
      <c r="K157" s="585" t="s">
        <v>28</v>
      </c>
      <c r="L157" s="462">
        <v>57120</v>
      </c>
      <c r="M157" s="462">
        <v>57120</v>
      </c>
      <c r="N157" s="469"/>
      <c r="O157" s="589"/>
      <c r="P157" s="469"/>
      <c r="Q157" s="522" t="s">
        <v>806</v>
      </c>
      <c r="R157" s="452" t="s">
        <v>171</v>
      </c>
      <c r="S157" s="453" t="s">
        <v>807</v>
      </c>
      <c r="T157" s="454" t="s">
        <v>39</v>
      </c>
      <c r="U157" s="455" t="s">
        <v>85</v>
      </c>
      <c r="V157" s="454" t="s">
        <v>86</v>
      </c>
      <c r="W157" s="454" t="s">
        <v>87</v>
      </c>
      <c r="X157" s="411" t="s">
        <v>88</v>
      </c>
      <c r="Y157" s="597"/>
      <c r="Z157" s="445"/>
    </row>
    <row r="158" spans="1:27" s="423" customFormat="1" ht="27.6" x14ac:dyDescent="0.25">
      <c r="A158" s="468">
        <v>232501</v>
      </c>
      <c r="B158" s="58" t="s">
        <v>174</v>
      </c>
      <c r="C158" s="400" t="s">
        <v>80</v>
      </c>
      <c r="D158" s="471" t="s">
        <v>1617</v>
      </c>
      <c r="E158" s="448" t="s">
        <v>1618</v>
      </c>
      <c r="F158" s="513">
        <v>45072</v>
      </c>
      <c r="G158" s="507">
        <v>45291</v>
      </c>
      <c r="H158" s="438" t="s">
        <v>1313</v>
      </c>
      <c r="I158" s="514" t="s">
        <v>28</v>
      </c>
      <c r="J158" s="515" t="s">
        <v>28</v>
      </c>
      <c r="K158" s="516" t="s">
        <v>28</v>
      </c>
      <c r="L158" s="508">
        <v>28000</v>
      </c>
      <c r="M158" s="508"/>
      <c r="N158" s="463"/>
      <c r="O158" s="463"/>
      <c r="P158" s="509"/>
      <c r="Q158" s="510" t="s">
        <v>83</v>
      </c>
      <c r="R158" s="420" t="s">
        <v>1619</v>
      </c>
      <c r="S158" s="511" t="s">
        <v>1620</v>
      </c>
      <c r="T158" s="443" t="s">
        <v>49</v>
      </c>
      <c r="U158" s="447" t="s">
        <v>115</v>
      </c>
      <c r="V158" s="443" t="s">
        <v>1621</v>
      </c>
      <c r="W158" s="443" t="s">
        <v>87</v>
      </c>
      <c r="X158" s="443" t="s">
        <v>63</v>
      </c>
      <c r="Y158" s="468"/>
      <c r="Z158" s="400" t="s">
        <v>1622</v>
      </c>
    </row>
    <row r="159" spans="1:27" s="423" customFormat="1" ht="27.6" x14ac:dyDescent="0.25">
      <c r="A159" s="512">
        <v>238435</v>
      </c>
      <c r="B159" s="58" t="s">
        <v>174</v>
      </c>
      <c r="C159" s="400" t="s">
        <v>55</v>
      </c>
      <c r="D159" s="480" t="s">
        <v>682</v>
      </c>
      <c r="E159" s="471" t="s">
        <v>1623</v>
      </c>
      <c r="F159" s="513">
        <v>45110</v>
      </c>
      <c r="G159" s="507" t="s">
        <v>217</v>
      </c>
      <c r="H159" s="438" t="s">
        <v>217</v>
      </c>
      <c r="I159" s="468" t="s">
        <v>28</v>
      </c>
      <c r="J159" s="484" t="s">
        <v>28</v>
      </c>
      <c r="K159" s="507" t="s">
        <v>28</v>
      </c>
      <c r="L159" s="508">
        <v>18375</v>
      </c>
      <c r="M159" s="508"/>
      <c r="N159" s="463"/>
      <c r="O159" s="463"/>
      <c r="P159" s="509"/>
      <c r="Q159" s="510" t="s">
        <v>47</v>
      </c>
      <c r="R159" s="420" t="s">
        <v>634</v>
      </c>
      <c r="S159" s="511" t="s">
        <v>682</v>
      </c>
      <c r="T159" s="443" t="s">
        <v>39</v>
      </c>
      <c r="U159" s="467" t="s">
        <v>115</v>
      </c>
      <c r="V159" s="443" t="s">
        <v>208</v>
      </c>
      <c r="W159" s="443" t="s">
        <v>209</v>
      </c>
      <c r="X159" s="443" t="s">
        <v>63</v>
      </c>
      <c r="Y159" s="468"/>
      <c r="Z159" s="400"/>
    </row>
    <row r="160" spans="1:27" s="53" customFormat="1" ht="40.950000000000003" customHeight="1" x14ac:dyDescent="0.25">
      <c r="A160" s="7" t="s">
        <v>1624</v>
      </c>
      <c r="B160" s="58" t="s">
        <v>174</v>
      </c>
      <c r="C160" s="7" t="s">
        <v>27</v>
      </c>
      <c r="D160" s="7" t="s">
        <v>1625</v>
      </c>
      <c r="E160" s="7" t="s">
        <v>1626</v>
      </c>
      <c r="F160" s="4">
        <v>44851</v>
      </c>
      <c r="G160" s="4">
        <v>45216</v>
      </c>
      <c r="H160" s="12" t="s">
        <v>58</v>
      </c>
      <c r="I160" s="4" t="s">
        <v>28</v>
      </c>
      <c r="J160" s="4" t="s">
        <v>28</v>
      </c>
      <c r="K160" s="4" t="s">
        <v>28</v>
      </c>
      <c r="L160" s="139">
        <v>33000</v>
      </c>
      <c r="M160" s="139" t="s">
        <v>28</v>
      </c>
      <c r="N160" s="20"/>
      <c r="O160" s="20"/>
      <c r="P160" s="20"/>
      <c r="Q160" s="94" t="s">
        <v>1627</v>
      </c>
      <c r="R160" s="7" t="s">
        <v>1002</v>
      </c>
      <c r="S160" s="7" t="s">
        <v>1628</v>
      </c>
      <c r="T160" s="7" t="s">
        <v>114</v>
      </c>
      <c r="U160" s="12" t="s">
        <v>1629</v>
      </c>
      <c r="V160" s="12" t="s">
        <v>30</v>
      </c>
      <c r="W160" s="12" t="s">
        <v>87</v>
      </c>
      <c r="X160" s="7"/>
      <c r="Y160" s="7"/>
      <c r="Z160" s="7"/>
      <c r="AA160" s="45"/>
    </row>
    <row r="161" spans="1:27" s="39" customFormat="1" ht="40.950000000000003" customHeight="1" x14ac:dyDescent="0.25">
      <c r="A161" s="7" t="s">
        <v>1630</v>
      </c>
      <c r="B161" s="58" t="s">
        <v>174</v>
      </c>
      <c r="C161" s="7" t="s">
        <v>27</v>
      </c>
      <c r="D161" s="7" t="s">
        <v>1631</v>
      </c>
      <c r="E161" s="7" t="s">
        <v>1632</v>
      </c>
      <c r="F161" s="4">
        <v>44754</v>
      </c>
      <c r="G161" s="4">
        <v>45017</v>
      </c>
      <c r="H161" s="12" t="s">
        <v>246</v>
      </c>
      <c r="I161" s="3" t="s">
        <v>28</v>
      </c>
      <c r="J161" s="3" t="s">
        <v>28</v>
      </c>
      <c r="K161" s="4" t="s">
        <v>28</v>
      </c>
      <c r="L161" s="139">
        <v>683855.43</v>
      </c>
      <c r="M161" s="139">
        <v>100800</v>
      </c>
      <c r="N161" s="20"/>
      <c r="O161" s="20"/>
      <c r="P161" s="20"/>
      <c r="Q161" s="94" t="s">
        <v>1633</v>
      </c>
      <c r="R161" s="7" t="s">
        <v>171</v>
      </c>
      <c r="S161" s="7" t="s">
        <v>1634</v>
      </c>
      <c r="T161" s="7" t="s">
        <v>114</v>
      </c>
      <c r="U161" s="12" t="s">
        <v>85</v>
      </c>
      <c r="V161" s="12" t="s">
        <v>1635</v>
      </c>
      <c r="W161" s="12" t="s">
        <v>87</v>
      </c>
      <c r="X161" s="7"/>
      <c r="Y161" s="7"/>
      <c r="Z161" s="96" t="s">
        <v>1636</v>
      </c>
    </row>
    <row r="162" spans="1:27" s="39" customFormat="1" ht="40.950000000000003" customHeight="1" x14ac:dyDescent="0.25">
      <c r="A162" s="3" t="s">
        <v>1637</v>
      </c>
      <c r="B162" s="58" t="s">
        <v>174</v>
      </c>
      <c r="C162" s="3" t="s">
        <v>27</v>
      </c>
      <c r="D162" s="7" t="s">
        <v>1638</v>
      </c>
      <c r="E162" s="7" t="s">
        <v>1639</v>
      </c>
      <c r="F162" s="9">
        <v>42313</v>
      </c>
      <c r="G162" s="9">
        <v>45017</v>
      </c>
      <c r="H162" s="12" t="s">
        <v>1453</v>
      </c>
      <c r="I162" s="3" t="s">
        <v>120</v>
      </c>
      <c r="J162" s="4">
        <f>G162-540</f>
        <v>44477</v>
      </c>
      <c r="K162" s="4"/>
      <c r="L162" s="139">
        <v>30000</v>
      </c>
      <c r="M162" s="139">
        <v>5000</v>
      </c>
      <c r="N162" s="10"/>
      <c r="O162" s="10"/>
      <c r="P162" s="10"/>
      <c r="Q162" s="94" t="s">
        <v>1640</v>
      </c>
      <c r="R162" s="7" t="s">
        <v>1641</v>
      </c>
      <c r="S162" s="7" t="s">
        <v>1642</v>
      </c>
      <c r="T162" s="7" t="s">
        <v>49</v>
      </c>
      <c r="U162" s="7" t="s">
        <v>40</v>
      </c>
      <c r="V162" s="7" t="s">
        <v>75</v>
      </c>
      <c r="W162" s="7" t="s">
        <v>87</v>
      </c>
      <c r="X162" s="7" t="s">
        <v>108</v>
      </c>
      <c r="Y162" s="7" t="s">
        <v>98</v>
      </c>
      <c r="Z162" s="7"/>
    </row>
    <row r="163" spans="1:27" x14ac:dyDescent="0.3">
      <c r="B163" s="58" t="s">
        <v>174</v>
      </c>
    </row>
    <row r="164" spans="1:27" x14ac:dyDescent="0.3">
      <c r="B164" s="58" t="s">
        <v>174</v>
      </c>
    </row>
    <row r="165" spans="1:27" s="45" customFormat="1" ht="40.950000000000003" customHeight="1" x14ac:dyDescent="0.25">
      <c r="A165" s="7" t="s">
        <v>1643</v>
      </c>
      <c r="B165" s="58" t="s">
        <v>174</v>
      </c>
      <c r="C165" s="3" t="s">
        <v>27</v>
      </c>
      <c r="D165" s="7" t="s">
        <v>1644</v>
      </c>
      <c r="E165" s="7" t="s">
        <v>1645</v>
      </c>
      <c r="F165" s="9">
        <v>43191</v>
      </c>
      <c r="G165" s="9">
        <v>45017</v>
      </c>
      <c r="H165" s="12" t="s">
        <v>177</v>
      </c>
      <c r="I165" s="9" t="s">
        <v>28</v>
      </c>
      <c r="J165" s="4">
        <f t="shared" ref="J165:J170" si="1">G165-540</f>
        <v>44477</v>
      </c>
      <c r="K165" s="4" t="s">
        <v>28</v>
      </c>
      <c r="L165" s="139">
        <v>353500</v>
      </c>
      <c r="M165" s="139">
        <v>70700</v>
      </c>
      <c r="N165" s="10"/>
      <c r="O165" s="10"/>
      <c r="P165" s="10"/>
      <c r="Q165" s="94" t="s">
        <v>59</v>
      </c>
      <c r="R165" s="7" t="s">
        <v>293</v>
      </c>
      <c r="S165" s="7" t="s">
        <v>1646</v>
      </c>
      <c r="T165" s="7" t="s">
        <v>39</v>
      </c>
      <c r="U165" s="7" t="s">
        <v>40</v>
      </c>
      <c r="V165" s="7" t="s">
        <v>75</v>
      </c>
      <c r="W165" s="7" t="s">
        <v>87</v>
      </c>
      <c r="X165" s="7" t="s">
        <v>108</v>
      </c>
      <c r="Y165" s="3" t="s">
        <v>98</v>
      </c>
      <c r="Z165" s="7" t="s">
        <v>1647</v>
      </c>
    </row>
    <row r="166" spans="1:27" s="45" customFormat="1" ht="40.950000000000003" customHeight="1" x14ac:dyDescent="0.25">
      <c r="A166" s="3" t="s">
        <v>1648</v>
      </c>
      <c r="B166" s="58" t="s">
        <v>174</v>
      </c>
      <c r="C166" s="3" t="s">
        <v>27</v>
      </c>
      <c r="D166" s="3" t="s">
        <v>1392</v>
      </c>
      <c r="E166" s="3" t="s">
        <v>1649</v>
      </c>
      <c r="F166" s="4">
        <v>43922</v>
      </c>
      <c r="G166" s="4">
        <v>45017</v>
      </c>
      <c r="H166" s="12" t="s">
        <v>67</v>
      </c>
      <c r="I166" s="3"/>
      <c r="J166" s="4">
        <f t="shared" si="1"/>
        <v>44477</v>
      </c>
      <c r="K166" s="4"/>
      <c r="L166" s="6">
        <f>M166*3</f>
        <v>11835</v>
      </c>
      <c r="M166" s="6">
        <v>3945</v>
      </c>
      <c r="N166" s="6"/>
      <c r="O166" s="6"/>
      <c r="P166" s="6"/>
      <c r="Q166" s="93" t="s">
        <v>47</v>
      </c>
      <c r="R166" s="3" t="s">
        <v>410</v>
      </c>
      <c r="S166" s="3" t="s">
        <v>1650</v>
      </c>
      <c r="T166" s="3" t="s">
        <v>49</v>
      </c>
      <c r="U166" s="3" t="s">
        <v>412</v>
      </c>
      <c r="V166" s="3" t="s">
        <v>30</v>
      </c>
      <c r="W166" s="3" t="s">
        <v>87</v>
      </c>
      <c r="X166" s="3" t="s">
        <v>295</v>
      </c>
      <c r="Y166" s="3" t="s">
        <v>28</v>
      </c>
      <c r="Z166" s="3"/>
    </row>
    <row r="167" spans="1:27" s="45" customFormat="1" ht="40.950000000000003" customHeight="1" x14ac:dyDescent="0.25">
      <c r="A167" s="7">
        <v>155157</v>
      </c>
      <c r="B167" s="58" t="s">
        <v>174</v>
      </c>
      <c r="C167" s="7" t="s">
        <v>27</v>
      </c>
      <c r="D167" s="7" t="s">
        <v>1261</v>
      </c>
      <c r="E167" s="7" t="s">
        <v>1651</v>
      </c>
      <c r="F167" s="4">
        <v>44895</v>
      </c>
      <c r="G167" s="4">
        <v>45017</v>
      </c>
      <c r="H167" s="12" t="s">
        <v>786</v>
      </c>
      <c r="I167" s="4" t="s">
        <v>98</v>
      </c>
      <c r="J167" s="4">
        <f t="shared" si="1"/>
        <v>44477</v>
      </c>
      <c r="K167" s="4" t="s">
        <v>28</v>
      </c>
      <c r="L167" s="123">
        <v>8141.5</v>
      </c>
      <c r="M167" s="123">
        <v>8141.5</v>
      </c>
      <c r="N167" s="20"/>
      <c r="O167" s="20"/>
      <c r="P167" s="20"/>
      <c r="Q167" s="94" t="s">
        <v>47</v>
      </c>
      <c r="R167" s="7" t="s">
        <v>1401</v>
      </c>
      <c r="S167" s="7" t="s">
        <v>1261</v>
      </c>
      <c r="T167" s="7" t="s">
        <v>114</v>
      </c>
      <c r="U167" s="12" t="s">
        <v>340</v>
      </c>
      <c r="V167" s="12" t="s">
        <v>1262</v>
      </c>
      <c r="W167" s="12" t="s">
        <v>87</v>
      </c>
      <c r="X167" s="7"/>
      <c r="Y167" s="7"/>
      <c r="Z167" s="7"/>
    </row>
    <row r="168" spans="1:27" s="53" customFormat="1" ht="40.950000000000003" customHeight="1" x14ac:dyDescent="0.25">
      <c r="A168" s="7" t="s">
        <v>1652</v>
      </c>
      <c r="B168" s="58" t="s">
        <v>174</v>
      </c>
      <c r="C168" s="7" t="s">
        <v>27</v>
      </c>
      <c r="D168" s="7" t="s">
        <v>1653</v>
      </c>
      <c r="E168" s="7" t="s">
        <v>1654</v>
      </c>
      <c r="F168" s="4">
        <v>43922</v>
      </c>
      <c r="G168" s="4">
        <v>45017</v>
      </c>
      <c r="H168" s="12" t="s">
        <v>67</v>
      </c>
      <c r="I168" s="9" t="s">
        <v>28</v>
      </c>
      <c r="J168" s="4">
        <f t="shared" si="1"/>
        <v>44477</v>
      </c>
      <c r="K168" s="4" t="s">
        <v>28</v>
      </c>
      <c r="L168" s="122">
        <f>M168*2</f>
        <v>34020.480000000003</v>
      </c>
      <c r="M168" s="122">
        <v>17010.240000000002</v>
      </c>
      <c r="N168" s="10"/>
      <c r="O168" s="10"/>
      <c r="P168" s="10"/>
      <c r="Q168" s="94" t="s">
        <v>520</v>
      </c>
      <c r="R168" s="7" t="s">
        <v>1655</v>
      </c>
      <c r="S168" s="7" t="s">
        <v>1656</v>
      </c>
      <c r="T168" s="7" t="s">
        <v>49</v>
      </c>
      <c r="U168" s="7" t="s">
        <v>40</v>
      </c>
      <c r="V168" s="7" t="s">
        <v>75</v>
      </c>
      <c r="W168" s="7" t="s">
        <v>76</v>
      </c>
      <c r="X168" s="7" t="s">
        <v>77</v>
      </c>
      <c r="Y168" s="7" t="s">
        <v>1657</v>
      </c>
      <c r="Z168" s="7" t="s">
        <v>1658</v>
      </c>
      <c r="AA168" s="45"/>
    </row>
    <row r="169" spans="1:27" s="45" customFormat="1" ht="73.2" customHeight="1" x14ac:dyDescent="0.25">
      <c r="A169" s="7" t="s">
        <v>1659</v>
      </c>
      <c r="B169" s="58" t="s">
        <v>174</v>
      </c>
      <c r="C169" s="3" t="s">
        <v>27</v>
      </c>
      <c r="D169" s="3" t="s">
        <v>1660</v>
      </c>
      <c r="E169" s="3" t="s">
        <v>1661</v>
      </c>
      <c r="F169" s="4">
        <v>44654</v>
      </c>
      <c r="G169" s="4">
        <v>45018</v>
      </c>
      <c r="H169" s="12" t="s">
        <v>58</v>
      </c>
      <c r="I169" s="3" t="s">
        <v>120</v>
      </c>
      <c r="J169" s="4">
        <f t="shared" si="1"/>
        <v>44478</v>
      </c>
      <c r="K169" s="4"/>
      <c r="L169" s="139">
        <v>3767</v>
      </c>
      <c r="M169" s="139">
        <v>3767</v>
      </c>
      <c r="N169" s="10"/>
      <c r="O169" s="10"/>
      <c r="P169" s="10"/>
      <c r="Q169" s="94" t="s">
        <v>1421</v>
      </c>
      <c r="R169" s="7" t="s">
        <v>543</v>
      </c>
      <c r="S169" s="7" t="s">
        <v>1661</v>
      </c>
      <c r="T169" s="7" t="s">
        <v>39</v>
      </c>
      <c r="U169" s="7" t="s">
        <v>40</v>
      </c>
      <c r="V169" s="7" t="s">
        <v>61</v>
      </c>
      <c r="W169" s="7" t="s">
        <v>262</v>
      </c>
      <c r="X169" s="7"/>
      <c r="Y169" s="7"/>
      <c r="Z169" s="7"/>
    </row>
    <row r="170" spans="1:27" s="423" customFormat="1" ht="46.2" customHeight="1" x14ac:dyDescent="0.25">
      <c r="A170" s="411" t="s">
        <v>1662</v>
      </c>
      <c r="B170" s="58" t="s">
        <v>174</v>
      </c>
      <c r="C170" s="411" t="s">
        <v>27</v>
      </c>
      <c r="D170" s="411" t="s">
        <v>464</v>
      </c>
      <c r="E170" s="411" t="s">
        <v>1663</v>
      </c>
      <c r="F170" s="416">
        <v>45017</v>
      </c>
      <c r="G170" s="413">
        <v>45382</v>
      </c>
      <c r="H170" s="414" t="s">
        <v>58</v>
      </c>
      <c r="I170" s="415" t="s">
        <v>28</v>
      </c>
      <c r="J170" s="435">
        <f t="shared" si="1"/>
        <v>44842</v>
      </c>
      <c r="K170" s="415" t="s">
        <v>28</v>
      </c>
      <c r="L170" s="439">
        <v>166796.76</v>
      </c>
      <c r="M170" s="439">
        <v>166796.76</v>
      </c>
      <c r="N170" s="440"/>
      <c r="O170" s="440"/>
      <c r="P170" s="440"/>
      <c r="Q170" s="419" t="s">
        <v>367</v>
      </c>
      <c r="R170" s="420" t="s">
        <v>1608</v>
      </c>
      <c r="S170" s="421" t="s">
        <v>464</v>
      </c>
      <c r="T170" s="411" t="s">
        <v>49</v>
      </c>
      <c r="U170" s="441" t="s">
        <v>40</v>
      </c>
      <c r="V170" s="441" t="s">
        <v>75</v>
      </c>
      <c r="W170" s="441" t="s">
        <v>30</v>
      </c>
      <c r="X170" s="411" t="s">
        <v>88</v>
      </c>
      <c r="Y170" s="442"/>
      <c r="Z170" s="443" t="s">
        <v>31</v>
      </c>
    </row>
    <row r="171" spans="1:27" s="45" customFormat="1" ht="52.2" customHeight="1" x14ac:dyDescent="0.25">
      <c r="A171" s="7">
        <v>157414</v>
      </c>
      <c r="B171" s="58" t="s">
        <v>174</v>
      </c>
      <c r="C171" s="7" t="s">
        <v>55</v>
      </c>
      <c r="D171" s="7" t="s">
        <v>1664</v>
      </c>
      <c r="E171" s="7" t="s">
        <v>1665</v>
      </c>
      <c r="F171" s="4">
        <v>44904</v>
      </c>
      <c r="G171" s="4">
        <v>45026</v>
      </c>
      <c r="H171" s="12" t="s">
        <v>786</v>
      </c>
      <c r="I171" s="9" t="s">
        <v>28</v>
      </c>
      <c r="J171" s="4" t="s">
        <v>28</v>
      </c>
      <c r="K171" s="4" t="s">
        <v>28</v>
      </c>
      <c r="L171" s="50">
        <v>18800</v>
      </c>
      <c r="M171" s="50" t="s">
        <v>28</v>
      </c>
      <c r="N171" s="19"/>
      <c r="O171" s="19"/>
      <c r="P171" s="19"/>
      <c r="Q171" s="94" t="s">
        <v>1666</v>
      </c>
      <c r="R171" s="7" t="s">
        <v>280</v>
      </c>
      <c r="S171" s="7" t="s">
        <v>1667</v>
      </c>
      <c r="T171" s="3" t="s">
        <v>114</v>
      </c>
      <c r="U171" s="7" t="s">
        <v>50</v>
      </c>
      <c r="V171" s="7" t="s">
        <v>51</v>
      </c>
      <c r="W171" s="7" t="s">
        <v>985</v>
      </c>
      <c r="X171" s="7" t="s">
        <v>63</v>
      </c>
      <c r="Y171" s="7"/>
      <c r="Z171" s="7"/>
    </row>
    <row r="172" spans="1:27" s="45" customFormat="1" ht="29.4" customHeight="1" x14ac:dyDescent="0.25">
      <c r="A172" s="3" t="s">
        <v>1668</v>
      </c>
      <c r="B172" s="58" t="s">
        <v>174</v>
      </c>
      <c r="C172" s="3" t="s">
        <v>27</v>
      </c>
      <c r="D172" s="3" t="s">
        <v>1669</v>
      </c>
      <c r="E172" s="3" t="s">
        <v>1670</v>
      </c>
      <c r="F172" s="4">
        <v>42522</v>
      </c>
      <c r="G172" s="4">
        <v>45046</v>
      </c>
      <c r="H172" s="12" t="s">
        <v>1671</v>
      </c>
      <c r="I172" s="3" t="s">
        <v>120</v>
      </c>
      <c r="J172" s="4">
        <f>G172-540</f>
        <v>44506</v>
      </c>
      <c r="K172" s="4"/>
      <c r="L172" s="150"/>
      <c r="M172" s="150">
        <v>6266.9</v>
      </c>
      <c r="N172" s="6"/>
      <c r="O172" s="6"/>
      <c r="P172" s="6"/>
      <c r="Q172" s="93" t="s">
        <v>1672</v>
      </c>
      <c r="R172" s="3" t="s">
        <v>1673</v>
      </c>
      <c r="S172" s="3" t="s">
        <v>1674</v>
      </c>
      <c r="T172" s="3" t="s">
        <v>216</v>
      </c>
      <c r="U172" s="3" t="s">
        <v>40</v>
      </c>
      <c r="V172" s="3" t="s">
        <v>75</v>
      </c>
      <c r="W172" s="3" t="s">
        <v>87</v>
      </c>
      <c r="X172" s="3" t="s">
        <v>108</v>
      </c>
      <c r="Y172" s="3" t="s">
        <v>98</v>
      </c>
      <c r="Z172" s="3"/>
    </row>
    <row r="173" spans="1:27" s="53" customFormat="1" ht="45" customHeight="1" x14ac:dyDescent="0.25">
      <c r="A173" s="7" t="s">
        <v>1675</v>
      </c>
      <c r="B173" s="58" t="s">
        <v>174</v>
      </c>
      <c r="C173" s="3" t="s">
        <v>27</v>
      </c>
      <c r="D173" s="7" t="s">
        <v>1676</v>
      </c>
      <c r="E173" s="7" t="s">
        <v>1677</v>
      </c>
      <c r="F173" s="9">
        <v>44652</v>
      </c>
      <c r="G173" s="9">
        <v>45046</v>
      </c>
      <c r="H173" s="12" t="s">
        <v>58</v>
      </c>
      <c r="I173" s="9" t="s">
        <v>28</v>
      </c>
      <c r="J173" s="4">
        <f>G173-540</f>
        <v>44506</v>
      </c>
      <c r="K173" s="4" t="s">
        <v>28</v>
      </c>
      <c r="L173" s="126">
        <v>8941.7999999999993</v>
      </c>
      <c r="M173" s="126">
        <v>8941.7999999999993</v>
      </c>
      <c r="N173" s="7"/>
      <c r="O173" s="7"/>
      <c r="P173" s="7"/>
      <c r="Q173" s="94" t="s">
        <v>1678</v>
      </c>
      <c r="R173" s="7" t="s">
        <v>1194</v>
      </c>
      <c r="S173" s="7" t="s">
        <v>1679</v>
      </c>
      <c r="T173" s="7" t="s">
        <v>39</v>
      </c>
      <c r="U173" s="7" t="s">
        <v>40</v>
      </c>
      <c r="V173" s="7" t="s">
        <v>87</v>
      </c>
      <c r="W173" s="7" t="s">
        <v>87</v>
      </c>
      <c r="X173" s="7"/>
      <c r="Y173" s="7"/>
      <c r="Z173" s="7"/>
      <c r="AA173" s="45"/>
    </row>
    <row r="174" spans="1:27" x14ac:dyDescent="0.3">
      <c r="B174" s="58" t="s">
        <v>174</v>
      </c>
    </row>
    <row r="175" spans="1:27" s="45" customFormat="1" ht="29.4" customHeight="1" x14ac:dyDescent="0.25">
      <c r="A175" s="7" t="s">
        <v>1680</v>
      </c>
      <c r="B175" s="58" t="s">
        <v>174</v>
      </c>
      <c r="C175" s="3" t="s">
        <v>27</v>
      </c>
      <c r="D175" s="7" t="s">
        <v>1681</v>
      </c>
      <c r="E175" s="7" t="s">
        <v>1682</v>
      </c>
      <c r="F175" s="4">
        <v>44560</v>
      </c>
      <c r="G175" s="241">
        <v>45322</v>
      </c>
      <c r="H175" s="12" t="s">
        <v>1683</v>
      </c>
      <c r="I175" s="9" t="s">
        <v>28</v>
      </c>
      <c r="J175" s="241">
        <f t="shared" ref="J175:J181" si="2">G175-540</f>
        <v>44782</v>
      </c>
      <c r="K175" s="4" t="s">
        <v>28</v>
      </c>
      <c r="L175" s="372">
        <v>19800</v>
      </c>
      <c r="M175" s="372">
        <v>6600</v>
      </c>
      <c r="N175" s="10"/>
      <c r="O175" s="10"/>
      <c r="P175" s="10"/>
      <c r="Q175" s="402" t="s">
        <v>59</v>
      </c>
      <c r="R175" s="116" t="s">
        <v>37</v>
      </c>
      <c r="S175" s="82" t="s">
        <v>1684</v>
      </c>
      <c r="T175" s="7" t="s">
        <v>39</v>
      </c>
      <c r="U175" s="12" t="s">
        <v>40</v>
      </c>
      <c r="V175" s="7" t="s">
        <v>75</v>
      </c>
      <c r="W175" s="7" t="s">
        <v>87</v>
      </c>
      <c r="X175" s="7"/>
      <c r="Y175" s="7"/>
      <c r="Z175" s="7" t="s">
        <v>31</v>
      </c>
    </row>
    <row r="176" spans="1:27" s="45" customFormat="1" ht="32.4" customHeight="1" x14ac:dyDescent="0.25">
      <c r="A176" s="7" t="s">
        <v>1685</v>
      </c>
      <c r="B176" s="58" t="s">
        <v>174</v>
      </c>
      <c r="C176" s="3" t="s">
        <v>27</v>
      </c>
      <c r="D176" s="7" t="s">
        <v>1686</v>
      </c>
      <c r="E176" s="7" t="s">
        <v>1686</v>
      </c>
      <c r="F176" s="9">
        <v>44701</v>
      </c>
      <c r="G176" s="9">
        <v>45065</v>
      </c>
      <c r="H176" s="12" t="s">
        <v>58</v>
      </c>
      <c r="I176" s="7" t="s">
        <v>120</v>
      </c>
      <c r="J176" s="4">
        <f t="shared" si="2"/>
        <v>44525</v>
      </c>
      <c r="K176" s="4"/>
      <c r="L176" s="139"/>
      <c r="M176" s="139">
        <v>8992.9500000000007</v>
      </c>
      <c r="N176" s="10"/>
      <c r="O176" s="10"/>
      <c r="P176" s="10"/>
      <c r="Q176" s="94" t="s">
        <v>59</v>
      </c>
      <c r="R176" s="7" t="s">
        <v>37</v>
      </c>
      <c r="S176" s="7" t="s">
        <v>1687</v>
      </c>
      <c r="T176" s="7" t="s">
        <v>39</v>
      </c>
      <c r="U176" s="7" t="s">
        <v>40</v>
      </c>
      <c r="V176" s="7" t="s">
        <v>30</v>
      </c>
      <c r="W176" s="7" t="s">
        <v>87</v>
      </c>
      <c r="X176" s="7"/>
      <c r="Y176" s="7"/>
      <c r="Z176" s="7"/>
    </row>
    <row r="177" spans="1:27" s="45" customFormat="1" ht="29.4" customHeight="1" x14ac:dyDescent="0.25">
      <c r="A177" s="7" t="s">
        <v>1688</v>
      </c>
      <c r="B177" s="58" t="s">
        <v>174</v>
      </c>
      <c r="C177" s="3" t="s">
        <v>27</v>
      </c>
      <c r="D177" s="7" t="s">
        <v>44</v>
      </c>
      <c r="E177" s="7" t="s">
        <v>45</v>
      </c>
      <c r="F177" s="4">
        <v>44719</v>
      </c>
      <c r="G177" s="4">
        <v>45084</v>
      </c>
      <c r="H177" s="12" t="s">
        <v>58</v>
      </c>
      <c r="I177" s="4" t="s">
        <v>28</v>
      </c>
      <c r="J177" s="4">
        <f t="shared" si="2"/>
        <v>44544</v>
      </c>
      <c r="K177" s="4" t="s">
        <v>28</v>
      </c>
      <c r="L177" s="52">
        <v>376395</v>
      </c>
      <c r="M177" s="4" t="s">
        <v>28</v>
      </c>
      <c r="N177" s="20"/>
      <c r="O177" s="20"/>
      <c r="P177" s="20"/>
      <c r="Q177" s="94" t="s">
        <v>47</v>
      </c>
      <c r="R177" s="7" t="s">
        <v>995</v>
      </c>
      <c r="S177" s="7" t="s">
        <v>1689</v>
      </c>
      <c r="T177" s="7" t="s">
        <v>114</v>
      </c>
      <c r="U177" s="34" t="s">
        <v>50</v>
      </c>
      <c r="V177" s="34" t="s">
        <v>51</v>
      </c>
      <c r="W177" s="34" t="s">
        <v>52</v>
      </c>
      <c r="X177" s="7"/>
      <c r="Y177" s="7"/>
      <c r="Z177" s="7"/>
    </row>
    <row r="178" spans="1:27" s="45" customFormat="1" ht="29.4" customHeight="1" x14ac:dyDescent="0.25">
      <c r="A178" s="7" t="s">
        <v>1690</v>
      </c>
      <c r="B178" s="58" t="s">
        <v>174</v>
      </c>
      <c r="C178" s="7" t="s">
        <v>27</v>
      </c>
      <c r="D178" s="7" t="s">
        <v>1691</v>
      </c>
      <c r="E178" s="7" t="s">
        <v>1692</v>
      </c>
      <c r="F178" s="4">
        <v>44739</v>
      </c>
      <c r="G178" s="4">
        <v>45104</v>
      </c>
      <c r="H178" s="12" t="s">
        <v>58</v>
      </c>
      <c r="I178" s="3" t="s">
        <v>1693</v>
      </c>
      <c r="J178" s="4">
        <f t="shared" si="2"/>
        <v>44564</v>
      </c>
      <c r="K178" s="4"/>
      <c r="L178" s="139">
        <v>93000</v>
      </c>
      <c r="M178" s="138">
        <v>31000</v>
      </c>
      <c r="N178" s="20"/>
      <c r="O178" s="20"/>
      <c r="P178" s="20"/>
      <c r="Q178" s="94" t="s">
        <v>1694</v>
      </c>
      <c r="R178" s="7" t="s">
        <v>634</v>
      </c>
      <c r="S178" s="7" t="s">
        <v>1695</v>
      </c>
      <c r="T178" s="7" t="s">
        <v>49</v>
      </c>
      <c r="U178" s="34" t="s">
        <v>128</v>
      </c>
      <c r="V178" s="34" t="s">
        <v>181</v>
      </c>
      <c r="W178" s="7" t="s">
        <v>87</v>
      </c>
      <c r="X178" s="7"/>
      <c r="Y178" s="7"/>
      <c r="Z178" s="7"/>
    </row>
    <row r="179" spans="1:27" s="53" customFormat="1" ht="40.950000000000003" customHeight="1" x14ac:dyDescent="0.25">
      <c r="A179" s="3" t="s">
        <v>1696</v>
      </c>
      <c r="B179" s="58" t="s">
        <v>174</v>
      </c>
      <c r="C179" s="3" t="s">
        <v>27</v>
      </c>
      <c r="D179" s="3" t="s">
        <v>1697</v>
      </c>
      <c r="E179" s="3" t="s">
        <v>1698</v>
      </c>
      <c r="F179" s="4">
        <v>43282</v>
      </c>
      <c r="G179" s="4">
        <v>45107</v>
      </c>
      <c r="H179" s="12" t="s">
        <v>177</v>
      </c>
      <c r="I179" s="3" t="s">
        <v>1699</v>
      </c>
      <c r="J179" s="4">
        <f t="shared" si="2"/>
        <v>44567</v>
      </c>
      <c r="K179" s="4"/>
      <c r="L179" s="150">
        <f>M179*5</f>
        <v>42900</v>
      </c>
      <c r="M179" s="150">
        <v>8580</v>
      </c>
      <c r="N179" s="6"/>
      <c r="O179" s="6"/>
      <c r="P179" s="6"/>
      <c r="Q179" s="93" t="s">
        <v>139</v>
      </c>
      <c r="R179" s="3" t="s">
        <v>327</v>
      </c>
      <c r="S179" s="3" t="s">
        <v>1700</v>
      </c>
      <c r="T179" s="3" t="s">
        <v>39</v>
      </c>
      <c r="U179" s="3" t="s">
        <v>115</v>
      </c>
      <c r="V179" s="3" t="s">
        <v>1701</v>
      </c>
      <c r="W179" s="3" t="s">
        <v>87</v>
      </c>
      <c r="X179" s="3" t="s">
        <v>108</v>
      </c>
      <c r="Y179" s="3" t="s">
        <v>98</v>
      </c>
      <c r="Z179" s="3"/>
      <c r="AA179" s="45"/>
    </row>
    <row r="180" spans="1:27" s="53" customFormat="1" ht="40.950000000000003" customHeight="1" x14ac:dyDescent="0.25">
      <c r="A180" s="7" t="s">
        <v>1702</v>
      </c>
      <c r="B180" s="58" t="s">
        <v>174</v>
      </c>
      <c r="C180" s="3" t="s">
        <v>27</v>
      </c>
      <c r="D180" s="7" t="s">
        <v>1703</v>
      </c>
      <c r="E180" s="7" t="s">
        <v>1704</v>
      </c>
      <c r="F180" s="9">
        <v>43901</v>
      </c>
      <c r="G180" s="9">
        <v>45107</v>
      </c>
      <c r="H180" s="12" t="s">
        <v>1705</v>
      </c>
      <c r="I180" s="9" t="s">
        <v>28</v>
      </c>
      <c r="J180" s="4">
        <f t="shared" si="2"/>
        <v>44567</v>
      </c>
      <c r="K180" s="4" t="s">
        <v>28</v>
      </c>
      <c r="L180" s="121">
        <f>M180*3</f>
        <v>8363.07</v>
      </c>
      <c r="M180" s="122">
        <v>2787.69</v>
      </c>
      <c r="N180" s="23"/>
      <c r="O180" s="23"/>
      <c r="P180" s="23"/>
      <c r="Q180" s="94" t="s">
        <v>59</v>
      </c>
      <c r="R180" s="7" t="s">
        <v>37</v>
      </c>
      <c r="S180" s="7" t="s">
        <v>154</v>
      </c>
      <c r="T180" s="7" t="s">
        <v>39</v>
      </c>
      <c r="U180" s="7" t="s">
        <v>40</v>
      </c>
      <c r="V180" s="7" t="s">
        <v>30</v>
      </c>
      <c r="W180" s="7" t="s">
        <v>87</v>
      </c>
      <c r="X180" s="7" t="s">
        <v>108</v>
      </c>
      <c r="Y180" s="3" t="s">
        <v>98</v>
      </c>
      <c r="Z180" s="7"/>
      <c r="AA180" s="45"/>
    </row>
    <row r="181" spans="1:27" s="53" customFormat="1" ht="40.950000000000003" customHeight="1" x14ac:dyDescent="0.25">
      <c r="A181" s="7" t="s">
        <v>1702</v>
      </c>
      <c r="B181" s="58" t="s">
        <v>174</v>
      </c>
      <c r="C181" s="3" t="s">
        <v>27</v>
      </c>
      <c r="D181" s="7" t="s">
        <v>1706</v>
      </c>
      <c r="E181" s="7" t="s">
        <v>1707</v>
      </c>
      <c r="F181" s="9">
        <v>44013</v>
      </c>
      <c r="G181" s="9">
        <v>45107</v>
      </c>
      <c r="H181" s="12" t="s">
        <v>67</v>
      </c>
      <c r="I181" s="9" t="s">
        <v>28</v>
      </c>
      <c r="J181" s="4">
        <f t="shared" si="2"/>
        <v>44567</v>
      </c>
      <c r="K181" s="4" t="s">
        <v>28</v>
      </c>
      <c r="L181" s="121">
        <f>M181*3</f>
        <v>45980.04</v>
      </c>
      <c r="M181" s="127">
        <v>15326.68</v>
      </c>
      <c r="N181" s="23"/>
      <c r="O181" s="23"/>
      <c r="P181" s="23"/>
      <c r="Q181" s="94" t="s">
        <v>59</v>
      </c>
      <c r="R181" s="7" t="s">
        <v>37</v>
      </c>
      <c r="S181" s="7" t="s">
        <v>154</v>
      </c>
      <c r="T181" s="7" t="s">
        <v>39</v>
      </c>
      <c r="U181" s="7" t="s">
        <v>40</v>
      </c>
      <c r="V181" s="7" t="s">
        <v>30</v>
      </c>
      <c r="W181" s="7" t="s">
        <v>87</v>
      </c>
      <c r="X181" s="7" t="s">
        <v>108</v>
      </c>
      <c r="Y181" s="3" t="s">
        <v>98</v>
      </c>
      <c r="Z181" s="7"/>
      <c r="AA181" s="45"/>
    </row>
    <row r="182" spans="1:27" s="45" customFormat="1" ht="15.75" customHeight="1" x14ac:dyDescent="0.25">
      <c r="A182" s="213" t="s">
        <v>98</v>
      </c>
      <c r="B182" s="58" t="s">
        <v>174</v>
      </c>
      <c r="C182" s="214" t="s">
        <v>27</v>
      </c>
      <c r="D182" s="214" t="s">
        <v>1708</v>
      </c>
      <c r="E182" s="17" t="s">
        <v>1709</v>
      </c>
      <c r="F182" s="35">
        <v>44013</v>
      </c>
      <c r="G182" s="167">
        <v>45108</v>
      </c>
      <c r="H182" s="182" t="s">
        <v>67</v>
      </c>
      <c r="I182" s="81" t="s">
        <v>28</v>
      </c>
      <c r="J182" s="167">
        <f>G182-180</f>
        <v>44928</v>
      </c>
      <c r="K182" s="167" t="s">
        <v>28</v>
      </c>
      <c r="L182" s="226">
        <v>49504</v>
      </c>
      <c r="M182" s="226" t="s">
        <v>1710</v>
      </c>
      <c r="N182" s="230"/>
      <c r="O182" s="230"/>
      <c r="P182" s="230"/>
      <c r="Q182" s="232" t="s">
        <v>47</v>
      </c>
      <c r="R182" s="32" t="s">
        <v>327</v>
      </c>
      <c r="S182" s="32" t="s">
        <v>1711</v>
      </c>
      <c r="T182" s="17" t="s">
        <v>39</v>
      </c>
      <c r="U182" s="102" t="s">
        <v>200</v>
      </c>
      <c r="V182" s="102" t="s">
        <v>1196</v>
      </c>
      <c r="W182" s="102" t="s">
        <v>87</v>
      </c>
      <c r="X182" s="106"/>
      <c r="Y182" s="237"/>
      <c r="Z182" s="239"/>
    </row>
    <row r="183" spans="1:27" s="45" customFormat="1" ht="55.2" x14ac:dyDescent="0.25">
      <c r="A183" s="212" t="s">
        <v>28</v>
      </c>
      <c r="B183" s="58" t="s">
        <v>174</v>
      </c>
      <c r="C183" s="215" t="s">
        <v>27</v>
      </c>
      <c r="D183" s="217" t="s">
        <v>1712</v>
      </c>
      <c r="E183" s="219" t="s">
        <v>1713</v>
      </c>
      <c r="F183" s="78">
        <v>44409</v>
      </c>
      <c r="G183" s="79">
        <v>45108</v>
      </c>
      <c r="H183" s="221" t="s">
        <v>1284</v>
      </c>
      <c r="I183" s="80" t="s">
        <v>120</v>
      </c>
      <c r="J183" s="79">
        <f>G183-540</f>
        <v>44568</v>
      </c>
      <c r="K183" s="79"/>
      <c r="L183" s="225" t="s">
        <v>28</v>
      </c>
      <c r="M183" s="225" t="s">
        <v>28</v>
      </c>
      <c r="N183" s="229"/>
      <c r="O183" s="229"/>
      <c r="P183" s="229"/>
      <c r="Q183" s="231" t="s">
        <v>463</v>
      </c>
      <c r="R183" s="233" t="s">
        <v>1714</v>
      </c>
      <c r="S183" s="234" t="s">
        <v>1715</v>
      </c>
      <c r="T183" s="65" t="s">
        <v>39</v>
      </c>
      <c r="U183" s="65" t="s">
        <v>367</v>
      </c>
      <c r="V183" s="65" t="s">
        <v>1716</v>
      </c>
      <c r="W183" s="65" t="s">
        <v>87</v>
      </c>
      <c r="X183" s="65"/>
      <c r="Y183" s="65"/>
      <c r="Z183" s="66"/>
    </row>
    <row r="184" spans="1:27" s="48" customFormat="1" ht="64.95" customHeight="1" x14ac:dyDescent="0.25">
      <c r="A184" s="7" t="s">
        <v>1717</v>
      </c>
      <c r="B184" s="58" t="s">
        <v>174</v>
      </c>
      <c r="C184" s="3" t="s">
        <v>27</v>
      </c>
      <c r="D184" s="7" t="s">
        <v>1718</v>
      </c>
      <c r="E184" s="7" t="s">
        <v>1719</v>
      </c>
      <c r="F184" s="9">
        <v>44715</v>
      </c>
      <c r="G184" s="9">
        <v>45109</v>
      </c>
      <c r="H184" s="12" t="s">
        <v>58</v>
      </c>
      <c r="I184" s="7" t="s">
        <v>120</v>
      </c>
      <c r="J184" s="4">
        <f>G184-540</f>
        <v>44569</v>
      </c>
      <c r="K184" s="4"/>
      <c r="L184" s="139">
        <v>2704.52</v>
      </c>
      <c r="M184" s="139">
        <v>1507.36</v>
      </c>
      <c r="N184" s="10"/>
      <c r="O184" s="10"/>
      <c r="P184" s="10"/>
      <c r="Q184" s="94" t="s">
        <v>753</v>
      </c>
      <c r="R184" s="7" t="s">
        <v>37</v>
      </c>
      <c r="S184" s="7" t="s">
        <v>1720</v>
      </c>
      <c r="T184" s="7" t="s">
        <v>39</v>
      </c>
      <c r="U184" s="7" t="s">
        <v>40</v>
      </c>
      <c r="V184" s="7" t="s">
        <v>87</v>
      </c>
      <c r="W184" s="7" t="s">
        <v>87</v>
      </c>
      <c r="X184" s="7"/>
      <c r="Y184" s="7" t="s">
        <v>98</v>
      </c>
      <c r="Z184" s="7"/>
      <c r="AA184" s="45"/>
    </row>
    <row r="185" spans="1:27" s="45" customFormat="1" ht="61.2" customHeight="1" x14ac:dyDescent="0.25">
      <c r="A185" s="7" t="s">
        <v>1721</v>
      </c>
      <c r="B185" s="58" t="s">
        <v>174</v>
      </c>
      <c r="C185" s="7" t="s">
        <v>27</v>
      </c>
      <c r="D185" s="7" t="s">
        <v>164</v>
      </c>
      <c r="E185" s="7" t="s">
        <v>1722</v>
      </c>
      <c r="F185" s="4">
        <v>44748</v>
      </c>
      <c r="G185" s="4">
        <v>45113</v>
      </c>
      <c r="H185" s="12" t="s">
        <v>58</v>
      </c>
      <c r="I185" s="7" t="s">
        <v>120</v>
      </c>
      <c r="J185" s="4">
        <f>G185-540</f>
        <v>44573</v>
      </c>
      <c r="K185" s="4"/>
      <c r="L185" s="139">
        <v>29861</v>
      </c>
      <c r="M185" s="139">
        <v>29861</v>
      </c>
      <c r="N185" s="20"/>
      <c r="O185" s="20"/>
      <c r="P185" s="20"/>
      <c r="Q185" s="94" t="s">
        <v>36</v>
      </c>
      <c r="R185" s="7" t="s">
        <v>37</v>
      </c>
      <c r="S185" s="7" t="s">
        <v>164</v>
      </c>
      <c r="T185" s="7" t="s">
        <v>49</v>
      </c>
      <c r="U185" s="7" t="s">
        <v>40</v>
      </c>
      <c r="V185" s="7" t="s">
        <v>159</v>
      </c>
      <c r="W185" s="7" t="s">
        <v>87</v>
      </c>
      <c r="X185" s="7"/>
      <c r="Y185" s="7"/>
      <c r="Z185" s="7"/>
    </row>
    <row r="186" spans="1:27" s="46" customFormat="1" ht="37.950000000000003" customHeight="1" x14ac:dyDescent="0.25">
      <c r="A186" s="7" t="s">
        <v>1723</v>
      </c>
      <c r="B186" s="58" t="s">
        <v>174</v>
      </c>
      <c r="C186" s="7" t="s">
        <v>55</v>
      </c>
      <c r="D186" s="7" t="s">
        <v>1724</v>
      </c>
      <c r="E186" s="7" t="s">
        <v>1725</v>
      </c>
      <c r="F186" s="4">
        <v>44767</v>
      </c>
      <c r="G186" s="4">
        <v>45131</v>
      </c>
      <c r="H186" s="12" t="s">
        <v>58</v>
      </c>
      <c r="I186" s="3" t="s">
        <v>28</v>
      </c>
      <c r="J186" s="4">
        <f>G186-540</f>
        <v>44591</v>
      </c>
      <c r="K186" s="4" t="s">
        <v>28</v>
      </c>
      <c r="L186" s="51">
        <v>100000</v>
      </c>
      <c r="M186" s="51">
        <v>100000</v>
      </c>
      <c r="N186" s="20"/>
      <c r="O186" s="20"/>
      <c r="P186" s="20"/>
      <c r="Q186" s="94" t="s">
        <v>205</v>
      </c>
      <c r="R186" s="7" t="s">
        <v>1480</v>
      </c>
      <c r="S186" s="7" t="s">
        <v>1724</v>
      </c>
      <c r="T186" s="7" t="s">
        <v>114</v>
      </c>
      <c r="U186" s="12" t="s">
        <v>85</v>
      </c>
      <c r="V186" s="12" t="s">
        <v>1635</v>
      </c>
      <c r="W186" s="12" t="s">
        <v>87</v>
      </c>
      <c r="X186" s="7"/>
      <c r="Y186" s="7"/>
      <c r="Z186" s="7"/>
      <c r="AA186" s="45"/>
    </row>
    <row r="187" spans="1:27" s="45" customFormat="1" ht="27" customHeight="1" x14ac:dyDescent="0.25">
      <c r="A187" s="17" t="s">
        <v>1726</v>
      </c>
      <c r="B187" s="58" t="s">
        <v>174</v>
      </c>
      <c r="C187" s="3" t="s">
        <v>27</v>
      </c>
      <c r="D187" s="7" t="s">
        <v>1727</v>
      </c>
      <c r="E187" s="7" t="s">
        <v>1728</v>
      </c>
      <c r="F187" s="4">
        <v>44041</v>
      </c>
      <c r="G187" s="4">
        <v>45135</v>
      </c>
      <c r="H187" s="12" t="s">
        <v>67</v>
      </c>
      <c r="I187" s="9" t="s">
        <v>28</v>
      </c>
      <c r="J187" s="4">
        <f>G187-180</f>
        <v>44955</v>
      </c>
      <c r="K187" s="4" t="s">
        <v>28</v>
      </c>
      <c r="L187" s="139">
        <v>8100</v>
      </c>
      <c r="M187" s="139">
        <v>2700</v>
      </c>
      <c r="N187" s="10"/>
      <c r="O187" s="10"/>
      <c r="P187" s="10"/>
      <c r="Q187" s="94" t="s">
        <v>59</v>
      </c>
      <c r="R187" s="7" t="s">
        <v>1298</v>
      </c>
      <c r="S187" s="17" t="s">
        <v>1729</v>
      </c>
      <c r="T187" s="7" t="s">
        <v>39</v>
      </c>
      <c r="U187" s="7" t="s">
        <v>40</v>
      </c>
      <c r="V187" s="7" t="s">
        <v>75</v>
      </c>
      <c r="W187" s="7" t="s">
        <v>87</v>
      </c>
      <c r="X187" s="7"/>
      <c r="Y187" s="7"/>
      <c r="Z187" s="7"/>
    </row>
    <row r="188" spans="1:27" s="49" customFormat="1" ht="29.4" customHeight="1" x14ac:dyDescent="0.25">
      <c r="A188" s="33" t="s">
        <v>1730</v>
      </c>
      <c r="B188" s="58" t="s">
        <v>174</v>
      </c>
      <c r="C188" s="7" t="s">
        <v>27</v>
      </c>
      <c r="D188" s="33" t="s">
        <v>1731</v>
      </c>
      <c r="E188" s="33" t="s">
        <v>1732</v>
      </c>
      <c r="F188" s="220" t="s">
        <v>1733</v>
      </c>
      <c r="G188" s="220">
        <v>45136</v>
      </c>
      <c r="H188" s="12" t="s">
        <v>402</v>
      </c>
      <c r="I188" s="9" t="s">
        <v>28</v>
      </c>
      <c r="J188" s="4">
        <f>G188-180</f>
        <v>44956</v>
      </c>
      <c r="K188" s="15" t="s">
        <v>28</v>
      </c>
      <c r="L188" s="222"/>
      <c r="M188" s="227">
        <v>23423.279999999999</v>
      </c>
      <c r="N188" s="16"/>
      <c r="O188" s="16"/>
      <c r="P188" s="16"/>
      <c r="Q188" s="95" t="s">
        <v>59</v>
      </c>
      <c r="R188" s="14" t="s">
        <v>37</v>
      </c>
      <c r="S188" s="33" t="s">
        <v>1729</v>
      </c>
      <c r="T188" s="33" t="s">
        <v>39</v>
      </c>
      <c r="U188" s="7" t="s">
        <v>40</v>
      </c>
      <c r="V188" s="14" t="s">
        <v>41</v>
      </c>
      <c r="W188" s="14" t="s">
        <v>87</v>
      </c>
      <c r="X188" s="14" t="s">
        <v>108</v>
      </c>
      <c r="Y188" s="13" t="s">
        <v>98</v>
      </c>
      <c r="Z188" s="14"/>
      <c r="AA188" s="45"/>
    </row>
    <row r="189" spans="1:27" s="45" customFormat="1" ht="29.4" customHeight="1" x14ac:dyDescent="0.25">
      <c r="A189" s="3" t="s">
        <v>1734</v>
      </c>
      <c r="B189" s="58" t="s">
        <v>174</v>
      </c>
      <c r="C189" s="8" t="s">
        <v>1735</v>
      </c>
      <c r="D189" s="7" t="s">
        <v>1736</v>
      </c>
      <c r="E189" s="7" t="s">
        <v>1737</v>
      </c>
      <c r="F189" s="9">
        <v>42461</v>
      </c>
      <c r="G189" s="9">
        <v>44866</v>
      </c>
      <c r="H189" s="12" t="s">
        <v>1738</v>
      </c>
      <c r="I189" s="9" t="s">
        <v>28</v>
      </c>
      <c r="J189" s="4">
        <f>G189-540</f>
        <v>44326</v>
      </c>
      <c r="K189" s="4"/>
      <c r="L189" s="122">
        <v>9600</v>
      </c>
      <c r="M189" s="122">
        <v>2400</v>
      </c>
      <c r="N189" s="10"/>
      <c r="O189" s="10"/>
      <c r="P189" s="10"/>
      <c r="Q189" s="94" t="s">
        <v>1739</v>
      </c>
      <c r="R189" s="7" t="s">
        <v>1472</v>
      </c>
      <c r="S189" s="7" t="s">
        <v>1740</v>
      </c>
      <c r="T189" s="7" t="s">
        <v>39</v>
      </c>
      <c r="U189" s="7" t="s">
        <v>50</v>
      </c>
      <c r="V189" s="7" t="s">
        <v>51</v>
      </c>
      <c r="W189" s="7" t="s">
        <v>87</v>
      </c>
      <c r="X189" s="7" t="s">
        <v>108</v>
      </c>
      <c r="Y189" s="3" t="s">
        <v>98</v>
      </c>
      <c r="Z189" s="7"/>
    </row>
    <row r="190" spans="1:27" s="45" customFormat="1" ht="41.4" x14ac:dyDescent="0.25">
      <c r="A190" s="7" t="s">
        <v>1741</v>
      </c>
      <c r="B190" s="58" t="s">
        <v>174</v>
      </c>
      <c r="C190" s="7" t="s">
        <v>27</v>
      </c>
      <c r="D190" s="7" t="s">
        <v>1742</v>
      </c>
      <c r="E190" s="7" t="s">
        <v>1742</v>
      </c>
      <c r="F190" s="22" t="s">
        <v>1743</v>
      </c>
      <c r="G190" s="9">
        <v>45136</v>
      </c>
      <c r="H190" s="12" t="s">
        <v>1744</v>
      </c>
      <c r="I190" s="9" t="s">
        <v>28</v>
      </c>
      <c r="J190" s="4">
        <f>G190-180</f>
        <v>44956</v>
      </c>
      <c r="K190" s="4" t="s">
        <v>28</v>
      </c>
      <c r="L190" s="150">
        <v>18000</v>
      </c>
      <c r="M190" s="139">
        <v>6000</v>
      </c>
      <c r="N190" s="23"/>
      <c r="O190" s="23"/>
      <c r="P190" s="23"/>
      <c r="Q190" s="96" t="s">
        <v>59</v>
      </c>
      <c r="R190" s="12" t="s">
        <v>37</v>
      </c>
      <c r="S190" s="7" t="s">
        <v>1729</v>
      </c>
      <c r="T190" s="7" t="s">
        <v>39</v>
      </c>
      <c r="U190" s="7" t="s">
        <v>40</v>
      </c>
      <c r="V190" s="7" t="s">
        <v>87</v>
      </c>
      <c r="W190" s="7" t="s">
        <v>87</v>
      </c>
      <c r="X190" s="7" t="s">
        <v>108</v>
      </c>
      <c r="Y190" s="7" t="s">
        <v>98</v>
      </c>
      <c r="Z190" s="7" t="s">
        <v>1745</v>
      </c>
    </row>
    <row r="191" spans="1:27" s="45" customFormat="1" ht="66.599999999999994" customHeight="1" x14ac:dyDescent="0.25">
      <c r="A191" s="3" t="s">
        <v>1746</v>
      </c>
      <c r="B191" s="58" t="s">
        <v>174</v>
      </c>
      <c r="C191" s="3" t="s">
        <v>27</v>
      </c>
      <c r="D191" s="7" t="s">
        <v>1227</v>
      </c>
      <c r="E191" s="7" t="s">
        <v>1228</v>
      </c>
      <c r="F191" s="9">
        <v>44958</v>
      </c>
      <c r="G191" s="9">
        <v>46418</v>
      </c>
      <c r="H191" s="12" t="s">
        <v>332</v>
      </c>
      <c r="I191" s="9" t="s">
        <v>1747</v>
      </c>
      <c r="J191" s="4">
        <v>45597</v>
      </c>
      <c r="K191" s="4"/>
      <c r="L191" s="122">
        <v>94296.58</v>
      </c>
      <c r="M191" s="122">
        <f>L191/4</f>
        <v>23574.145</v>
      </c>
      <c r="N191" s="10"/>
      <c r="O191" s="10"/>
      <c r="P191" s="10"/>
      <c r="Q191" s="94" t="s">
        <v>1748</v>
      </c>
      <c r="R191" s="7" t="s">
        <v>1749</v>
      </c>
      <c r="S191" s="7" t="s">
        <v>1750</v>
      </c>
      <c r="T191" s="7" t="s">
        <v>39</v>
      </c>
      <c r="U191" s="7" t="s">
        <v>50</v>
      </c>
      <c r="V191" s="7" t="s">
        <v>1231</v>
      </c>
      <c r="W191" s="7" t="s">
        <v>87</v>
      </c>
      <c r="X191" s="7" t="s">
        <v>108</v>
      </c>
      <c r="Y191" s="7" t="s">
        <v>98</v>
      </c>
      <c r="Z191" s="17"/>
    </row>
    <row r="192" spans="1:27" s="46" customFormat="1" ht="47.4" customHeight="1" x14ac:dyDescent="0.25">
      <c r="A192" s="3" t="s">
        <v>1751</v>
      </c>
      <c r="B192" s="58" t="s">
        <v>174</v>
      </c>
      <c r="C192" s="3" t="s">
        <v>27</v>
      </c>
      <c r="D192" s="7" t="s">
        <v>1752</v>
      </c>
      <c r="E192" s="7" t="s">
        <v>1753</v>
      </c>
      <c r="F192" s="4">
        <v>44772</v>
      </c>
      <c r="G192" s="4">
        <v>45136</v>
      </c>
      <c r="H192" s="12" t="s">
        <v>58</v>
      </c>
      <c r="I192" s="9" t="s">
        <v>28</v>
      </c>
      <c r="J192" s="4">
        <f>G192-180</f>
        <v>44956</v>
      </c>
      <c r="K192" s="4" t="s">
        <v>28</v>
      </c>
      <c r="L192" s="139"/>
      <c r="M192" s="139">
        <v>11019.83</v>
      </c>
      <c r="N192" s="10"/>
      <c r="O192" s="10"/>
      <c r="P192" s="10"/>
      <c r="Q192" s="94" t="s">
        <v>59</v>
      </c>
      <c r="R192" s="7" t="s">
        <v>153</v>
      </c>
      <c r="S192" s="7" t="s">
        <v>1754</v>
      </c>
      <c r="T192" s="7" t="s">
        <v>39</v>
      </c>
      <c r="U192" s="7" t="s">
        <v>40</v>
      </c>
      <c r="V192" s="7" t="s">
        <v>75</v>
      </c>
      <c r="W192" s="7" t="s">
        <v>87</v>
      </c>
      <c r="X192" s="7"/>
      <c r="Y192" s="7"/>
      <c r="Z192" s="7"/>
      <c r="AA192" s="45"/>
    </row>
    <row r="193" spans="1:29" s="45" customFormat="1" ht="29.4" customHeight="1" x14ac:dyDescent="0.25">
      <c r="A193" s="7" t="s">
        <v>1755</v>
      </c>
      <c r="B193" s="58" t="s">
        <v>174</v>
      </c>
      <c r="C193" s="3" t="s">
        <v>27</v>
      </c>
      <c r="D193" s="7" t="s">
        <v>1756</v>
      </c>
      <c r="E193" s="7" t="s">
        <v>1756</v>
      </c>
      <c r="F193" s="9">
        <v>44043</v>
      </c>
      <c r="G193" s="9">
        <v>45137</v>
      </c>
      <c r="H193" s="12" t="s">
        <v>67</v>
      </c>
      <c r="I193" s="9" t="s">
        <v>28</v>
      </c>
      <c r="J193" s="4">
        <f>G193-180</f>
        <v>44957</v>
      </c>
      <c r="K193" s="4" t="s">
        <v>28</v>
      </c>
      <c r="L193" s="139">
        <v>9572</v>
      </c>
      <c r="M193" s="139">
        <v>3190.66</v>
      </c>
      <c r="N193" s="10"/>
      <c r="O193" s="10"/>
      <c r="P193" s="10"/>
      <c r="Q193" s="94" t="s">
        <v>59</v>
      </c>
      <c r="R193" s="7" t="s">
        <v>37</v>
      </c>
      <c r="S193" s="7" t="s">
        <v>1757</v>
      </c>
      <c r="T193" s="7" t="s">
        <v>39</v>
      </c>
      <c r="U193" s="7" t="s">
        <v>40</v>
      </c>
      <c r="V193" s="7" t="s">
        <v>41</v>
      </c>
      <c r="W193" s="7" t="s">
        <v>87</v>
      </c>
      <c r="X193" s="7"/>
      <c r="Y193" s="7"/>
      <c r="Z193" s="7"/>
    </row>
    <row r="194" spans="1:29" s="45" customFormat="1" ht="29.4" customHeight="1" x14ac:dyDescent="0.25">
      <c r="A194" s="3" t="s">
        <v>1758</v>
      </c>
      <c r="B194" s="58" t="s">
        <v>174</v>
      </c>
      <c r="C194" s="3" t="s">
        <v>27</v>
      </c>
      <c r="D194" s="7" t="s">
        <v>1759</v>
      </c>
      <c r="E194" s="7" t="s">
        <v>1760</v>
      </c>
      <c r="F194" s="4">
        <v>44774</v>
      </c>
      <c r="G194" s="4">
        <v>45138</v>
      </c>
      <c r="H194" s="12" t="s">
        <v>58</v>
      </c>
      <c r="I194" s="3" t="s">
        <v>120</v>
      </c>
      <c r="J194" s="4">
        <f>G194-180</f>
        <v>44958</v>
      </c>
      <c r="K194" s="4"/>
      <c r="L194" s="139"/>
      <c r="M194" s="139">
        <v>3600</v>
      </c>
      <c r="N194" s="10"/>
      <c r="O194" s="10"/>
      <c r="P194" s="10"/>
      <c r="Q194" s="94" t="s">
        <v>59</v>
      </c>
      <c r="R194" s="7" t="s">
        <v>153</v>
      </c>
      <c r="S194" s="7" t="s">
        <v>1761</v>
      </c>
      <c r="T194" s="7" t="s">
        <v>39</v>
      </c>
      <c r="U194" s="7" t="s">
        <v>40</v>
      </c>
      <c r="V194" s="7" t="s">
        <v>87</v>
      </c>
      <c r="W194" s="7" t="s">
        <v>87</v>
      </c>
      <c r="X194" s="7"/>
      <c r="Y194" s="7"/>
      <c r="Z194" s="7"/>
    </row>
    <row r="195" spans="1:29" s="45" customFormat="1" ht="29.4" customHeight="1" x14ac:dyDescent="0.25">
      <c r="A195" s="39" t="s">
        <v>1762</v>
      </c>
      <c r="B195" s="58" t="s">
        <v>174</v>
      </c>
      <c r="C195" s="3" t="s">
        <v>55</v>
      </c>
      <c r="D195" s="56" t="s">
        <v>1763</v>
      </c>
      <c r="E195" s="7" t="s">
        <v>1764</v>
      </c>
      <c r="F195" s="4">
        <v>45017</v>
      </c>
      <c r="G195" s="4">
        <v>45138</v>
      </c>
      <c r="H195" s="12" t="s">
        <v>786</v>
      </c>
      <c r="I195" s="9" t="s">
        <v>28</v>
      </c>
      <c r="J195" s="4">
        <f>G195-180</f>
        <v>44958</v>
      </c>
      <c r="K195" s="9" t="s">
        <v>28</v>
      </c>
      <c r="L195" s="148">
        <v>15000</v>
      </c>
      <c r="M195" s="140">
        <v>15000</v>
      </c>
      <c r="N195" s="38"/>
      <c r="O195" s="38"/>
      <c r="P195" s="38"/>
      <c r="Q195" s="98" t="s">
        <v>1765</v>
      </c>
      <c r="R195" s="3" t="s">
        <v>1766</v>
      </c>
      <c r="S195" s="3" t="s">
        <v>1763</v>
      </c>
      <c r="T195" s="3" t="s">
        <v>49</v>
      </c>
      <c r="U195" s="3" t="s">
        <v>50</v>
      </c>
      <c r="V195" s="3" t="s">
        <v>30</v>
      </c>
      <c r="W195" s="3" t="s">
        <v>87</v>
      </c>
      <c r="X195" s="3" t="s">
        <v>88</v>
      </c>
      <c r="Y195" s="3"/>
      <c r="Z195" s="3"/>
      <c r="AA195" s="53"/>
    </row>
    <row r="196" spans="1:29" s="45" customFormat="1" ht="42.6" customHeight="1" x14ac:dyDescent="0.25">
      <c r="A196" s="3" t="s">
        <v>1767</v>
      </c>
      <c r="B196" s="58" t="s">
        <v>174</v>
      </c>
      <c r="C196" s="3" t="s">
        <v>27</v>
      </c>
      <c r="D196" s="7" t="s">
        <v>1768</v>
      </c>
      <c r="E196" s="7" t="s">
        <v>1769</v>
      </c>
      <c r="F196" s="9" t="s">
        <v>1770</v>
      </c>
      <c r="G196" s="4">
        <v>45223</v>
      </c>
      <c r="H196" s="12"/>
      <c r="I196" s="7" t="s">
        <v>120</v>
      </c>
      <c r="J196" s="4">
        <f>G196-540</f>
        <v>44683</v>
      </c>
      <c r="K196" s="4"/>
      <c r="L196" s="122"/>
      <c r="M196" s="122">
        <v>21181.89</v>
      </c>
      <c r="N196" s="10"/>
      <c r="O196" s="10"/>
      <c r="P196" s="10"/>
      <c r="Q196" s="94" t="s">
        <v>59</v>
      </c>
      <c r="R196" s="7" t="s">
        <v>37</v>
      </c>
      <c r="S196" s="7" t="s">
        <v>154</v>
      </c>
      <c r="T196" s="7" t="s">
        <v>39</v>
      </c>
      <c r="U196" s="7" t="s">
        <v>40</v>
      </c>
      <c r="V196" s="7" t="s">
        <v>41</v>
      </c>
      <c r="W196" s="7" t="s">
        <v>87</v>
      </c>
      <c r="X196" s="7"/>
      <c r="Y196" s="7" t="s">
        <v>98</v>
      </c>
      <c r="Z196" s="7"/>
    </row>
    <row r="197" spans="1:29" s="45" customFormat="1" ht="179.4" x14ac:dyDescent="0.25">
      <c r="A197" s="7" t="s">
        <v>1746</v>
      </c>
      <c r="B197" s="58" t="s">
        <v>174</v>
      </c>
      <c r="C197" s="7" t="s">
        <v>27</v>
      </c>
      <c r="D197" s="7" t="s">
        <v>1424</v>
      </c>
      <c r="E197" s="7" t="s">
        <v>1771</v>
      </c>
      <c r="F197" s="4">
        <v>44682</v>
      </c>
      <c r="G197" s="4">
        <v>46081</v>
      </c>
      <c r="H197" s="12" t="s">
        <v>1772</v>
      </c>
      <c r="I197" s="3" t="s">
        <v>28</v>
      </c>
      <c r="J197" s="4">
        <f>G197-540</f>
        <v>45541</v>
      </c>
      <c r="K197" s="4" t="s">
        <v>28</v>
      </c>
      <c r="L197" s="125">
        <v>80000</v>
      </c>
      <c r="M197" s="125">
        <v>20000</v>
      </c>
      <c r="N197" s="19"/>
      <c r="O197" s="19"/>
      <c r="P197" s="19"/>
      <c r="Q197" s="94" t="s">
        <v>1694</v>
      </c>
      <c r="R197" s="7" t="s">
        <v>1773</v>
      </c>
      <c r="S197" s="7"/>
      <c r="T197" s="7" t="s">
        <v>49</v>
      </c>
      <c r="U197" s="7" t="s">
        <v>50</v>
      </c>
      <c r="V197" s="7" t="s">
        <v>1231</v>
      </c>
      <c r="W197" s="7" t="s">
        <v>87</v>
      </c>
      <c r="X197" s="7" t="s">
        <v>131</v>
      </c>
      <c r="Y197" s="7"/>
      <c r="Z197" s="7"/>
    </row>
    <row r="198" spans="1:29" s="45" customFormat="1" ht="37.5" customHeight="1" x14ac:dyDescent="0.25">
      <c r="A198" s="58">
        <v>157461</v>
      </c>
      <c r="B198" s="58" t="s">
        <v>174</v>
      </c>
      <c r="C198" s="113" t="s">
        <v>55</v>
      </c>
      <c r="D198" s="58" t="s">
        <v>1774</v>
      </c>
      <c r="E198" s="359" t="s">
        <v>1775</v>
      </c>
      <c r="F198" s="42">
        <v>44904</v>
      </c>
      <c r="G198" s="42" t="s">
        <v>862</v>
      </c>
      <c r="H198" s="86"/>
      <c r="I198" s="43" t="s">
        <v>28</v>
      </c>
      <c r="J198" s="42" t="s">
        <v>28</v>
      </c>
      <c r="K198" s="42" t="s">
        <v>28</v>
      </c>
      <c r="L198" s="322">
        <v>17558.77</v>
      </c>
      <c r="M198" s="322" t="s">
        <v>28</v>
      </c>
      <c r="N198" s="326"/>
      <c r="O198" s="262"/>
      <c r="P198" s="262"/>
      <c r="Q198" s="349" t="s">
        <v>1388</v>
      </c>
      <c r="R198" s="58" t="s">
        <v>93</v>
      </c>
      <c r="S198" s="83" t="s">
        <v>1774</v>
      </c>
      <c r="T198" s="2" t="s">
        <v>114</v>
      </c>
      <c r="U198" s="58" t="s">
        <v>200</v>
      </c>
      <c r="V198" s="58" t="s">
        <v>639</v>
      </c>
      <c r="W198" s="83" t="s">
        <v>87</v>
      </c>
      <c r="X198" s="58" t="s">
        <v>63</v>
      </c>
      <c r="Y198" s="58"/>
      <c r="Z198" s="58"/>
    </row>
    <row r="199" spans="1:29" s="47" customFormat="1" ht="96.6" x14ac:dyDescent="0.25">
      <c r="A199" s="3" t="s">
        <v>202</v>
      </c>
      <c r="B199" s="58" t="s">
        <v>174</v>
      </c>
      <c r="C199" s="3" t="s">
        <v>27</v>
      </c>
      <c r="D199" s="3" t="s">
        <v>1345</v>
      </c>
      <c r="E199" s="3" t="s">
        <v>1345</v>
      </c>
      <c r="F199" s="4">
        <v>44896</v>
      </c>
      <c r="G199" s="4">
        <v>45626</v>
      </c>
      <c r="H199" s="12" t="s">
        <v>35</v>
      </c>
      <c r="I199" s="3"/>
      <c r="J199" s="4">
        <f>G199-540</f>
        <v>45086</v>
      </c>
      <c r="K199" s="4"/>
      <c r="L199" s="7"/>
      <c r="M199" s="52">
        <v>9629.44</v>
      </c>
      <c r="N199" s="6"/>
      <c r="O199" s="6"/>
      <c r="P199" s="6"/>
      <c r="Q199" s="93" t="s">
        <v>205</v>
      </c>
      <c r="R199" s="3" t="s">
        <v>1346</v>
      </c>
      <c r="S199" s="3" t="s">
        <v>1347</v>
      </c>
      <c r="T199" s="3" t="s">
        <v>39</v>
      </c>
      <c r="U199" s="3" t="s">
        <v>40</v>
      </c>
      <c r="V199" s="3" t="s">
        <v>61</v>
      </c>
      <c r="W199" s="3" t="s">
        <v>87</v>
      </c>
      <c r="X199" s="3" t="s">
        <v>108</v>
      </c>
      <c r="Y199" s="7" t="s">
        <v>98</v>
      </c>
      <c r="Z199" s="3"/>
      <c r="AA199" s="45"/>
    </row>
    <row r="200" spans="1:29" s="45" customFormat="1" ht="110.4" x14ac:dyDescent="0.25">
      <c r="A200" s="40">
        <v>212833</v>
      </c>
      <c r="B200" s="58" t="s">
        <v>174</v>
      </c>
      <c r="C200" s="13" t="s">
        <v>27</v>
      </c>
      <c r="D200" s="40" t="s">
        <v>1776</v>
      </c>
      <c r="E200" s="14" t="s">
        <v>1777</v>
      </c>
      <c r="F200" s="15" t="s">
        <v>862</v>
      </c>
      <c r="G200" s="285" t="s">
        <v>862</v>
      </c>
      <c r="H200" s="284"/>
      <c r="I200" s="302" t="s">
        <v>28</v>
      </c>
      <c r="J200" s="4" t="s">
        <v>28</v>
      </c>
      <c r="K200" s="302" t="s">
        <v>28</v>
      </c>
      <c r="L200" s="242">
        <v>7740</v>
      </c>
      <c r="M200" s="306">
        <v>7740</v>
      </c>
      <c r="N200" s="308"/>
      <c r="O200" s="308"/>
      <c r="P200" s="308"/>
      <c r="Q200" s="350" t="s">
        <v>92</v>
      </c>
      <c r="R200" s="2" t="s">
        <v>93</v>
      </c>
      <c r="S200" s="353" t="s">
        <v>1778</v>
      </c>
      <c r="T200" s="13" t="s">
        <v>49</v>
      </c>
      <c r="U200" s="13" t="s">
        <v>200</v>
      </c>
      <c r="V200" s="13" t="s">
        <v>1779</v>
      </c>
      <c r="W200" s="13" t="s">
        <v>87</v>
      </c>
      <c r="X200" s="13" t="s">
        <v>63</v>
      </c>
      <c r="Y200" s="13"/>
      <c r="Z200" s="13"/>
    </row>
    <row r="201" spans="1:29" s="423" customFormat="1" ht="81" customHeight="1" x14ac:dyDescent="0.25">
      <c r="A201" s="411" t="s">
        <v>1780</v>
      </c>
      <c r="B201" s="58" t="s">
        <v>174</v>
      </c>
      <c r="C201" s="411" t="s">
        <v>55</v>
      </c>
      <c r="D201" s="411" t="s">
        <v>1781</v>
      </c>
      <c r="E201" s="200" t="s">
        <v>1782</v>
      </c>
      <c r="F201" s="424">
        <v>45352</v>
      </c>
      <c r="G201" s="413">
        <v>45366</v>
      </c>
      <c r="H201" s="414" t="s">
        <v>695</v>
      </c>
      <c r="I201" s="415" t="s">
        <v>28</v>
      </c>
      <c r="J201" s="413" t="s">
        <v>28</v>
      </c>
      <c r="K201" s="416" t="s">
        <v>28</v>
      </c>
      <c r="L201" s="417">
        <v>15690</v>
      </c>
      <c r="M201" s="417">
        <v>15690</v>
      </c>
      <c r="N201" s="418"/>
      <c r="O201" s="418"/>
      <c r="P201" s="418"/>
      <c r="Q201" s="419" t="s">
        <v>92</v>
      </c>
      <c r="R201" s="420" t="s">
        <v>327</v>
      </c>
      <c r="S201" s="421" t="s">
        <v>1783</v>
      </c>
      <c r="T201" s="411" t="s">
        <v>49</v>
      </c>
      <c r="U201" s="411" t="s">
        <v>200</v>
      </c>
      <c r="V201" s="411" t="s">
        <v>1781</v>
      </c>
      <c r="W201" s="411" t="s">
        <v>87</v>
      </c>
      <c r="X201" s="411" t="s">
        <v>63</v>
      </c>
      <c r="Y201" s="411"/>
      <c r="Z201" s="411"/>
      <c r="AA201" s="422"/>
      <c r="AB201" s="425"/>
      <c r="AC201" s="426"/>
    </row>
    <row r="202" spans="1:29" s="45" customFormat="1" ht="124.2" x14ac:dyDescent="0.25">
      <c r="A202" s="1">
        <v>217606</v>
      </c>
      <c r="B202" s="58" t="s">
        <v>174</v>
      </c>
      <c r="C202" s="2" t="s">
        <v>55</v>
      </c>
      <c r="D202" s="1" t="s">
        <v>1784</v>
      </c>
      <c r="E202" s="58" t="s">
        <v>1785</v>
      </c>
      <c r="F202" s="42">
        <v>45017</v>
      </c>
      <c r="G202" s="42">
        <v>45139</v>
      </c>
      <c r="H202" s="86"/>
      <c r="I202" s="43" t="s">
        <v>28</v>
      </c>
      <c r="J202" s="4" t="s">
        <v>28</v>
      </c>
      <c r="K202" s="43" t="s">
        <v>28</v>
      </c>
      <c r="L202" s="146">
        <v>26720</v>
      </c>
      <c r="M202" s="143"/>
      <c r="N202" s="260"/>
      <c r="O202" s="260"/>
      <c r="P202" s="260"/>
      <c r="Q202" s="336" t="s">
        <v>47</v>
      </c>
      <c r="R202" s="2" t="s">
        <v>556</v>
      </c>
      <c r="S202" s="245" t="s">
        <v>1402</v>
      </c>
      <c r="T202" s="2" t="s">
        <v>49</v>
      </c>
      <c r="U202" s="59" t="s">
        <v>340</v>
      </c>
      <c r="V202" s="2" t="s">
        <v>1035</v>
      </c>
      <c r="W202" s="2" t="s">
        <v>1403</v>
      </c>
      <c r="X202" s="2" t="s">
        <v>63</v>
      </c>
      <c r="Y202" s="2"/>
      <c r="Z202" s="2"/>
    </row>
    <row r="203" spans="1:29" s="45" customFormat="1" ht="29.4" customHeight="1" x14ac:dyDescent="0.25">
      <c r="A203" s="211" t="s">
        <v>1786</v>
      </c>
      <c r="B203" s="58" t="s">
        <v>174</v>
      </c>
      <c r="C203" s="7" t="s">
        <v>27</v>
      </c>
      <c r="D203" s="7" t="s">
        <v>540</v>
      </c>
      <c r="E203" s="7"/>
      <c r="F203" s="9">
        <v>44819</v>
      </c>
      <c r="G203" s="9">
        <v>46644</v>
      </c>
      <c r="H203" s="7" t="s">
        <v>177</v>
      </c>
      <c r="I203" s="39" t="s">
        <v>28</v>
      </c>
      <c r="J203" s="62">
        <f>G203-540</f>
        <v>46104</v>
      </c>
      <c r="K203" s="62"/>
      <c r="L203" s="61">
        <v>0</v>
      </c>
      <c r="M203" s="61"/>
      <c r="N203" s="20"/>
      <c r="O203" s="20"/>
      <c r="P203" s="20"/>
      <c r="Q203" s="98"/>
      <c r="R203" s="39"/>
      <c r="S203" s="7" t="s">
        <v>1787</v>
      </c>
      <c r="T203" s="39" t="s">
        <v>49</v>
      </c>
      <c r="U203" s="7" t="s">
        <v>40</v>
      </c>
      <c r="V203" s="39" t="s">
        <v>61</v>
      </c>
      <c r="W203" s="39" t="s">
        <v>235</v>
      </c>
      <c r="X203" s="39" t="s">
        <v>577</v>
      </c>
      <c r="Y203" s="39" t="s">
        <v>54</v>
      </c>
      <c r="Z203" s="7"/>
    </row>
    <row r="204" spans="1:29" s="45" customFormat="1" ht="179.4" x14ac:dyDescent="0.25">
      <c r="A204" s="335" t="s">
        <v>1788</v>
      </c>
      <c r="B204" s="58" t="s">
        <v>174</v>
      </c>
      <c r="C204" s="195" t="s">
        <v>80</v>
      </c>
      <c r="D204" s="339" t="s">
        <v>1789</v>
      </c>
      <c r="E204" s="340" t="s">
        <v>1790</v>
      </c>
      <c r="F204" s="118">
        <v>45108</v>
      </c>
      <c r="G204" s="118">
        <v>45199</v>
      </c>
      <c r="H204" s="155" t="s">
        <v>1791</v>
      </c>
      <c r="I204" s="119" t="s">
        <v>28</v>
      </c>
      <c r="J204" s="42"/>
      <c r="K204" s="112" t="s">
        <v>28</v>
      </c>
      <c r="L204" s="144">
        <v>19500</v>
      </c>
      <c r="M204" s="144">
        <v>19500</v>
      </c>
      <c r="N204" s="71"/>
      <c r="O204" s="153"/>
      <c r="P204" s="209"/>
      <c r="Q204" s="115" t="s">
        <v>1792</v>
      </c>
      <c r="R204" s="158" t="s">
        <v>1793</v>
      </c>
      <c r="S204" s="100" t="s">
        <v>1794</v>
      </c>
      <c r="T204" s="152" t="s">
        <v>49</v>
      </c>
      <c r="U204" s="156" t="s">
        <v>115</v>
      </c>
      <c r="V204" s="152" t="s">
        <v>116</v>
      </c>
      <c r="W204" s="152" t="s">
        <v>87</v>
      </c>
      <c r="X204" s="152" t="s">
        <v>63</v>
      </c>
      <c r="Y204" s="109"/>
      <c r="Z204" s="116"/>
    </row>
    <row r="205" spans="1:29" s="45" customFormat="1" ht="124.2" x14ac:dyDescent="0.25">
      <c r="A205" s="114">
        <v>252379</v>
      </c>
      <c r="B205" s="58" t="s">
        <v>174</v>
      </c>
      <c r="C205" s="331" t="s">
        <v>809</v>
      </c>
      <c r="D205" s="183" t="s">
        <v>1795</v>
      </c>
      <c r="E205" s="109" t="s">
        <v>1796</v>
      </c>
      <c r="F205" s="118">
        <v>45167</v>
      </c>
      <c r="G205" s="249">
        <v>45187</v>
      </c>
      <c r="H205" s="195" t="s">
        <v>1353</v>
      </c>
      <c r="I205" s="253" t="s">
        <v>28</v>
      </c>
      <c r="J205" s="256" t="s">
        <v>28</v>
      </c>
      <c r="K205" s="159" t="s">
        <v>28</v>
      </c>
      <c r="L205" s="321">
        <v>32620</v>
      </c>
      <c r="M205" s="325">
        <v>32620</v>
      </c>
      <c r="N205" s="77"/>
      <c r="O205" s="134"/>
      <c r="P205" s="191"/>
      <c r="Q205" s="137" t="s">
        <v>47</v>
      </c>
      <c r="R205" s="158" t="s">
        <v>68</v>
      </c>
      <c r="S205" s="99" t="s">
        <v>1797</v>
      </c>
      <c r="T205" s="152" t="s">
        <v>49</v>
      </c>
      <c r="U205" s="271" t="s">
        <v>1798</v>
      </c>
      <c r="V205" s="272" t="s">
        <v>1799</v>
      </c>
      <c r="W205" s="270" t="s">
        <v>627</v>
      </c>
      <c r="X205" s="272" t="s">
        <v>63</v>
      </c>
      <c r="Y205" s="274"/>
      <c r="Z205" s="133"/>
    </row>
    <row r="206" spans="1:29" s="45" customFormat="1" ht="55.2" x14ac:dyDescent="0.25">
      <c r="A206" s="201" t="s">
        <v>1800</v>
      </c>
      <c r="B206" s="58" t="s">
        <v>174</v>
      </c>
      <c r="C206" s="341" t="s">
        <v>809</v>
      </c>
      <c r="D206" s="342" t="s">
        <v>1801</v>
      </c>
      <c r="E206" s="343" t="s">
        <v>1802</v>
      </c>
      <c r="F206" s="248">
        <v>45149</v>
      </c>
      <c r="G206" s="189">
        <v>45271</v>
      </c>
      <c r="H206" s="250" t="s">
        <v>786</v>
      </c>
      <c r="I206" s="254" t="s">
        <v>28</v>
      </c>
      <c r="J206" s="255" t="s">
        <v>28</v>
      </c>
      <c r="K206" s="258" t="s">
        <v>28</v>
      </c>
      <c r="L206" s="194">
        <v>22567.5</v>
      </c>
      <c r="M206" s="194">
        <v>22567.5</v>
      </c>
      <c r="N206" s="72"/>
      <c r="O206" s="264"/>
      <c r="P206" s="266"/>
      <c r="Q206" s="244" t="s">
        <v>92</v>
      </c>
      <c r="R206" s="268" t="s">
        <v>327</v>
      </c>
      <c r="S206" s="247" t="s">
        <v>1803</v>
      </c>
      <c r="T206" s="270" t="s">
        <v>49</v>
      </c>
      <c r="U206" s="197" t="s">
        <v>778</v>
      </c>
      <c r="V206" s="160" t="s">
        <v>354</v>
      </c>
      <c r="W206" s="198" t="s">
        <v>664</v>
      </c>
      <c r="X206" s="160" t="s">
        <v>63</v>
      </c>
      <c r="Y206" s="154"/>
      <c r="Z206" s="275"/>
    </row>
    <row r="207" spans="1:29" s="45" customFormat="1" ht="41.4" x14ac:dyDescent="0.25">
      <c r="A207" s="1">
        <v>228573</v>
      </c>
      <c r="B207" s="58" t="s">
        <v>174</v>
      </c>
      <c r="C207" s="2" t="s">
        <v>27</v>
      </c>
      <c r="D207" s="1" t="s">
        <v>1179</v>
      </c>
      <c r="E207" s="1" t="s">
        <v>1804</v>
      </c>
      <c r="F207" s="319" t="s">
        <v>862</v>
      </c>
      <c r="G207" s="257" t="s">
        <v>862</v>
      </c>
      <c r="H207" s="131"/>
      <c r="I207" s="251" t="s">
        <v>28</v>
      </c>
      <c r="J207" s="320" t="s">
        <v>862</v>
      </c>
      <c r="K207" s="251" t="s">
        <v>28</v>
      </c>
      <c r="L207" s="146">
        <v>7940</v>
      </c>
      <c r="M207" s="143"/>
      <c r="N207" s="260"/>
      <c r="O207" s="260"/>
      <c r="P207" s="265"/>
      <c r="Q207" s="348" t="s">
        <v>47</v>
      </c>
      <c r="R207" s="2" t="s">
        <v>1181</v>
      </c>
      <c r="S207" s="245" t="s">
        <v>1179</v>
      </c>
      <c r="T207" s="2" t="s">
        <v>49</v>
      </c>
      <c r="U207" s="59" t="s">
        <v>381</v>
      </c>
      <c r="V207" s="2" t="s">
        <v>382</v>
      </c>
      <c r="W207" s="2" t="s">
        <v>87</v>
      </c>
      <c r="X207" s="2" t="s">
        <v>63</v>
      </c>
      <c r="Y207" s="2"/>
      <c r="Z207" s="2"/>
    </row>
    <row r="208" spans="1:29" s="45" customFormat="1" ht="96.6" x14ac:dyDescent="0.25">
      <c r="A208" s="99" t="s">
        <v>448</v>
      </c>
      <c r="B208" s="58" t="s">
        <v>174</v>
      </c>
      <c r="C208" s="116" t="s">
        <v>27</v>
      </c>
      <c r="D208" s="117" t="s">
        <v>1805</v>
      </c>
      <c r="E208" s="317" t="s">
        <v>1806</v>
      </c>
      <c r="F208" s="129" t="s">
        <v>862</v>
      </c>
      <c r="G208" s="118" t="s">
        <v>862</v>
      </c>
      <c r="H208" s="86"/>
      <c r="I208" s="119"/>
      <c r="J208" s="172" t="s">
        <v>862</v>
      </c>
      <c r="K208" s="112">
        <v>44986</v>
      </c>
      <c r="L208" s="144">
        <v>5621.95</v>
      </c>
      <c r="M208" s="144"/>
      <c r="N208" s="71"/>
      <c r="O208" s="71"/>
      <c r="P208" s="209"/>
      <c r="Q208" s="348" t="s">
        <v>1807</v>
      </c>
      <c r="R208" s="2" t="s">
        <v>1210</v>
      </c>
      <c r="S208" s="355" t="s">
        <v>1808</v>
      </c>
      <c r="T208" s="2" t="s">
        <v>49</v>
      </c>
      <c r="U208" s="59" t="s">
        <v>948</v>
      </c>
      <c r="V208" s="2" t="s">
        <v>1809</v>
      </c>
      <c r="W208" s="2" t="s">
        <v>87</v>
      </c>
      <c r="X208" s="2" t="s">
        <v>88</v>
      </c>
      <c r="Y208" s="1"/>
      <c r="Z208" s="58"/>
    </row>
    <row r="209" spans="1:27" s="45" customFormat="1" ht="72" x14ac:dyDescent="0.3">
      <c r="A209" s="114">
        <v>251919</v>
      </c>
      <c r="B209" s="58" t="s">
        <v>174</v>
      </c>
      <c r="C209" s="330" t="s">
        <v>80</v>
      </c>
      <c r="D209" s="316" t="s">
        <v>1810</v>
      </c>
      <c r="E209" s="318" t="s">
        <v>1811</v>
      </c>
      <c r="F209" s="189">
        <v>45119</v>
      </c>
      <c r="G209" s="189" t="s">
        <v>862</v>
      </c>
      <c r="H209" s="187" t="s">
        <v>862</v>
      </c>
      <c r="I209" s="192" t="s">
        <v>28</v>
      </c>
      <c r="J209" s="193" t="s">
        <v>28</v>
      </c>
      <c r="K209" s="258" t="s">
        <v>28</v>
      </c>
      <c r="L209" s="324">
        <v>14403.78</v>
      </c>
      <c r="M209" s="324">
        <v>14403.78</v>
      </c>
      <c r="N209" s="72"/>
      <c r="O209" s="264"/>
      <c r="P209" s="185"/>
      <c r="Q209" s="344" t="s">
        <v>59</v>
      </c>
      <c r="R209" s="345" t="s">
        <v>163</v>
      </c>
      <c r="S209" s="354" t="s">
        <v>1812</v>
      </c>
      <c r="T209" s="157" t="s">
        <v>49</v>
      </c>
      <c r="U209" s="156" t="s">
        <v>40</v>
      </c>
      <c r="V209" s="152" t="s">
        <v>188</v>
      </c>
      <c r="W209" s="157" t="s">
        <v>87</v>
      </c>
      <c r="X209" s="152" t="s">
        <v>63</v>
      </c>
      <c r="Y209" s="115"/>
      <c r="Z209" s="116"/>
    </row>
    <row r="210" spans="1:27" s="45" customFormat="1" ht="29.4" customHeight="1" x14ac:dyDescent="0.25">
      <c r="A210" s="3" t="s">
        <v>1813</v>
      </c>
      <c r="B210" s="58" t="s">
        <v>174</v>
      </c>
      <c r="C210" s="7" t="s">
        <v>55</v>
      </c>
      <c r="D210" s="7" t="s">
        <v>1814</v>
      </c>
      <c r="E210" s="7" t="s">
        <v>1130</v>
      </c>
      <c r="F210" s="4">
        <v>44655</v>
      </c>
      <c r="G210" s="4" t="s">
        <v>1815</v>
      </c>
      <c r="H210" s="12" t="s">
        <v>718</v>
      </c>
      <c r="I210" s="9" t="s">
        <v>28</v>
      </c>
      <c r="J210" s="4" t="s">
        <v>28</v>
      </c>
      <c r="K210" s="4"/>
      <c r="L210" s="10">
        <v>7364.7300000000005</v>
      </c>
      <c r="M210" s="4" t="s">
        <v>28</v>
      </c>
      <c r="N210" s="10"/>
      <c r="O210" s="10"/>
      <c r="P210" s="10"/>
      <c r="Q210" s="94" t="s">
        <v>139</v>
      </c>
      <c r="R210" s="7" t="s">
        <v>570</v>
      </c>
      <c r="S210" s="7" t="s">
        <v>1816</v>
      </c>
      <c r="T210" s="7" t="s">
        <v>49</v>
      </c>
      <c r="U210" s="7" t="s">
        <v>50</v>
      </c>
      <c r="V210" s="7" t="s">
        <v>620</v>
      </c>
      <c r="W210" s="7" t="s">
        <v>87</v>
      </c>
      <c r="X210" s="7" t="s">
        <v>295</v>
      </c>
      <c r="Y210" s="7" t="s">
        <v>98</v>
      </c>
      <c r="Z210" s="7"/>
    </row>
    <row r="211" spans="1:27" s="45" customFormat="1" ht="29.4" customHeight="1" x14ac:dyDescent="0.25">
      <c r="A211" s="7" t="s">
        <v>1817</v>
      </c>
      <c r="B211" s="58" t="s">
        <v>174</v>
      </c>
      <c r="C211" s="3" t="s">
        <v>27</v>
      </c>
      <c r="D211" s="7" t="s">
        <v>1818</v>
      </c>
      <c r="E211" s="7" t="s">
        <v>1819</v>
      </c>
      <c r="F211" s="9" t="s">
        <v>1820</v>
      </c>
      <c r="G211" s="9" t="s">
        <v>1821</v>
      </c>
      <c r="H211" s="12" t="s">
        <v>35</v>
      </c>
      <c r="I211" s="9" t="s">
        <v>1822</v>
      </c>
      <c r="J211" s="4">
        <f>G211-180</f>
        <v>44777</v>
      </c>
      <c r="K211" s="4"/>
      <c r="L211" s="139">
        <v>8076.88</v>
      </c>
      <c r="M211" s="139">
        <v>4038.44</v>
      </c>
      <c r="N211" s="10"/>
      <c r="O211" s="10"/>
      <c r="P211" s="10"/>
      <c r="Q211" s="94" t="s">
        <v>59</v>
      </c>
      <c r="R211" s="7" t="s">
        <v>37</v>
      </c>
      <c r="S211" s="7" t="s">
        <v>1823</v>
      </c>
      <c r="T211" s="7" t="s">
        <v>39</v>
      </c>
      <c r="U211" s="7" t="s">
        <v>40</v>
      </c>
      <c r="V211" s="7" t="s">
        <v>30</v>
      </c>
      <c r="W211" s="7" t="s">
        <v>87</v>
      </c>
      <c r="X211" s="7"/>
      <c r="Y211" s="7"/>
      <c r="Z211" s="7"/>
    </row>
    <row r="212" spans="1:27" ht="152.4" x14ac:dyDescent="0.3">
      <c r="A212" s="32" t="s">
        <v>28</v>
      </c>
      <c r="B212" s="58" t="s">
        <v>174</v>
      </c>
      <c r="C212" s="32" t="s">
        <v>1824</v>
      </c>
      <c r="D212" s="17" t="s">
        <v>1825</v>
      </c>
      <c r="E212" s="17" t="s">
        <v>1826</v>
      </c>
      <c r="F212" s="35">
        <v>42613</v>
      </c>
      <c r="G212" s="35" t="s">
        <v>752</v>
      </c>
      <c r="H212" s="102"/>
      <c r="I212" s="25" t="s">
        <v>28</v>
      </c>
      <c r="J212" s="35" t="s">
        <v>28</v>
      </c>
      <c r="K212" s="35" t="s">
        <v>28</v>
      </c>
      <c r="L212" s="223" t="s">
        <v>28</v>
      </c>
      <c r="M212" s="223">
        <v>30000</v>
      </c>
      <c r="N212" s="228"/>
      <c r="O212" s="228"/>
      <c r="P212" s="228"/>
      <c r="Q212" s="103" t="s">
        <v>47</v>
      </c>
      <c r="R212" s="17" t="s">
        <v>1115</v>
      </c>
      <c r="S212" s="17" t="s">
        <v>1827</v>
      </c>
      <c r="T212" s="17" t="s">
        <v>39</v>
      </c>
      <c r="U212" s="17" t="s">
        <v>50</v>
      </c>
      <c r="V212" s="17" t="s">
        <v>51</v>
      </c>
      <c r="W212" s="17" t="s">
        <v>1058</v>
      </c>
      <c r="X212" s="17" t="s">
        <v>97</v>
      </c>
      <c r="Y212" s="17"/>
      <c r="Z212" s="25" t="s">
        <v>1826</v>
      </c>
      <c r="AA212" s="47"/>
    </row>
    <row r="213" spans="1:27" s="45" customFormat="1" ht="29.4" customHeight="1" x14ac:dyDescent="0.3">
      <c r="A213" s="210"/>
      <c r="B213" s="58" t="s">
        <v>174</v>
      </c>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row>
    <row r="214" spans="1:27" s="45" customFormat="1" ht="46.95" customHeight="1" x14ac:dyDescent="0.3">
      <c r="A214" s="210"/>
      <c r="B214" s="58" t="s">
        <v>174</v>
      </c>
      <c r="C214" s="210"/>
      <c r="D214" s="210"/>
      <c r="E214" s="210"/>
      <c r="F214" s="210"/>
      <c r="G214" s="210"/>
      <c r="H214" s="210"/>
      <c r="I214" s="210"/>
      <c r="J214" s="210"/>
      <c r="K214" s="210"/>
      <c r="L214" s="210"/>
      <c r="M214" s="210"/>
      <c r="N214" s="210"/>
      <c r="O214" s="210"/>
      <c r="P214" s="210"/>
      <c r="Q214" s="210"/>
      <c r="R214" s="210"/>
      <c r="S214" s="210"/>
      <c r="T214" s="210"/>
      <c r="U214" s="235"/>
      <c r="V214" s="210"/>
      <c r="W214" s="210"/>
      <c r="X214" s="210"/>
      <c r="Y214" s="210"/>
      <c r="Z214" s="210"/>
      <c r="AA214"/>
    </row>
    <row r="215" spans="1:27" s="45" customFormat="1" ht="27.6" customHeight="1" x14ac:dyDescent="0.3">
      <c r="A215" s="210"/>
      <c r="B215" s="58" t="s">
        <v>174</v>
      </c>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row>
    <row r="216" spans="1:27" s="45" customFormat="1" ht="15.75" customHeight="1" x14ac:dyDescent="0.25">
      <c r="A216" s="1" t="s">
        <v>1828</v>
      </c>
      <c r="B216" s="58" t="s">
        <v>174</v>
      </c>
      <c r="C216" s="2" t="s">
        <v>55</v>
      </c>
      <c r="D216" s="1" t="s">
        <v>1829</v>
      </c>
      <c r="E216" s="58"/>
      <c r="F216" s="332">
        <v>45061</v>
      </c>
      <c r="G216" s="42">
        <v>45135</v>
      </c>
      <c r="H216" s="86" t="s">
        <v>1830</v>
      </c>
      <c r="I216" s="43" t="s">
        <v>28</v>
      </c>
      <c r="J216" s="42" t="s">
        <v>28</v>
      </c>
      <c r="K216" s="43" t="s">
        <v>28</v>
      </c>
      <c r="L216" s="323">
        <v>103349</v>
      </c>
      <c r="M216" s="259" t="s">
        <v>28</v>
      </c>
      <c r="N216" s="261"/>
      <c r="O216" s="261"/>
      <c r="P216" s="261"/>
      <c r="Q216" s="267" t="s">
        <v>102</v>
      </c>
      <c r="R216" s="2" t="s">
        <v>103</v>
      </c>
      <c r="S216" s="288" t="s">
        <v>1831</v>
      </c>
      <c r="T216" s="2" t="s">
        <v>49</v>
      </c>
      <c r="U216" s="162" t="s">
        <v>85</v>
      </c>
      <c r="V216" s="162" t="s">
        <v>86</v>
      </c>
      <c r="W216" s="2" t="s">
        <v>87</v>
      </c>
      <c r="X216" s="2" t="s">
        <v>131</v>
      </c>
      <c r="Y216" s="2"/>
      <c r="Z216" s="2"/>
    </row>
    <row r="217" spans="1:27" s="45" customFormat="1" ht="29.4" customHeight="1" x14ac:dyDescent="0.25">
      <c r="A217" s="39" t="s">
        <v>1832</v>
      </c>
      <c r="B217" s="58" t="s">
        <v>174</v>
      </c>
      <c r="C217" s="163" t="s">
        <v>80</v>
      </c>
      <c r="D217" s="164" t="s">
        <v>784</v>
      </c>
      <c r="E217" s="218" t="s">
        <v>1833</v>
      </c>
      <c r="F217" s="165"/>
      <c r="G217" s="165"/>
      <c r="H217" s="169"/>
      <c r="I217" s="170" t="s">
        <v>28</v>
      </c>
      <c r="J217" s="171" t="s">
        <v>28</v>
      </c>
      <c r="K217" s="168" t="s">
        <v>28</v>
      </c>
      <c r="L217" s="148">
        <v>8680</v>
      </c>
      <c r="M217" s="148">
        <v>8680</v>
      </c>
      <c r="N217" s="20"/>
      <c r="O217" s="175"/>
      <c r="P217" s="20"/>
      <c r="Q217" s="161" t="s">
        <v>1834</v>
      </c>
      <c r="R217" s="178" t="s">
        <v>397</v>
      </c>
      <c r="S217" s="207" t="s">
        <v>1835</v>
      </c>
      <c r="T217" s="179" t="s">
        <v>39</v>
      </c>
      <c r="U217" s="180" t="s">
        <v>428</v>
      </c>
      <c r="V217" s="179" t="s">
        <v>1108</v>
      </c>
      <c r="W217" s="179" t="s">
        <v>87</v>
      </c>
      <c r="X217" s="179" t="s">
        <v>88</v>
      </c>
      <c r="Y217" s="94"/>
      <c r="Z217" s="163"/>
    </row>
    <row r="218" spans="1:27" s="45" customFormat="1" ht="43.95" customHeight="1" x14ac:dyDescent="0.25">
      <c r="A218" s="7" t="s">
        <v>1836</v>
      </c>
      <c r="B218" s="58" t="s">
        <v>174</v>
      </c>
      <c r="C218" s="7" t="s">
        <v>55</v>
      </c>
      <c r="D218" s="7" t="s">
        <v>1837</v>
      </c>
      <c r="E218" s="7" t="s">
        <v>1838</v>
      </c>
      <c r="F218" s="5" t="s">
        <v>1839</v>
      </c>
      <c r="G218" s="4"/>
      <c r="H218" s="12"/>
      <c r="I218" s="9" t="s">
        <v>28</v>
      </c>
      <c r="J218" s="4" t="s">
        <v>28</v>
      </c>
      <c r="K218" s="4"/>
      <c r="L218" s="6">
        <v>13624925</v>
      </c>
      <c r="M218" s="4" t="s">
        <v>28</v>
      </c>
      <c r="N218" s="10"/>
      <c r="O218" s="10"/>
      <c r="P218" s="10"/>
      <c r="Q218" s="94" t="s">
        <v>1172</v>
      </c>
      <c r="R218" s="3" t="s">
        <v>1840</v>
      </c>
      <c r="S218" s="8" t="s">
        <v>138</v>
      </c>
      <c r="T218" s="7" t="s">
        <v>353</v>
      </c>
      <c r="U218" s="7" t="s">
        <v>354</v>
      </c>
      <c r="V218" s="7" t="s">
        <v>660</v>
      </c>
      <c r="W218" s="7" t="s">
        <v>87</v>
      </c>
      <c r="X218" s="7"/>
      <c r="Y218" s="7"/>
      <c r="Z218" s="7"/>
    </row>
    <row r="219" spans="1:27" s="45" customFormat="1" ht="15.75" hidden="1" customHeight="1" x14ac:dyDescent="0.25">
      <c r="A219" s="686" t="s">
        <v>1429</v>
      </c>
      <c r="B219" s="58" t="s">
        <v>174</v>
      </c>
      <c r="C219" s="87"/>
      <c r="D219" s="682" t="s">
        <v>1841</v>
      </c>
      <c r="E219" s="699" t="s">
        <v>1842</v>
      </c>
      <c r="F219" s="700">
        <v>43546</v>
      </c>
      <c r="G219" s="702">
        <v>45007</v>
      </c>
      <c r="H219" s="705" t="s">
        <v>332</v>
      </c>
      <c r="I219" s="683" t="s">
        <v>28</v>
      </c>
      <c r="J219" s="702">
        <f>G219-547</f>
        <v>44460</v>
      </c>
      <c r="K219" s="703"/>
      <c r="L219" s="704">
        <v>0</v>
      </c>
      <c r="M219" s="704">
        <v>0</v>
      </c>
      <c r="N219" s="58"/>
      <c r="O219" s="58"/>
      <c r="P219" s="83"/>
      <c r="Q219" s="701" t="s">
        <v>29</v>
      </c>
      <c r="R219" s="58" t="s">
        <v>29</v>
      </c>
      <c r="S219" s="358" t="s">
        <v>1843</v>
      </c>
      <c r="T219" s="1" t="s">
        <v>49</v>
      </c>
      <c r="U219" s="694" t="s">
        <v>40</v>
      </c>
      <c r="V219" s="694" t="s">
        <v>235</v>
      </c>
      <c r="W219" s="690" t="s">
        <v>87</v>
      </c>
      <c r="X219" s="683" t="s">
        <v>98</v>
      </c>
      <c r="Y219" s="683" t="s">
        <v>54</v>
      </c>
      <c r="Z219" s="683"/>
    </row>
    <row r="220" spans="1:27" s="45" customFormat="1" ht="15.75" customHeight="1" x14ac:dyDescent="0.25">
      <c r="A220" s="687"/>
      <c r="B220" s="58" t="s">
        <v>174</v>
      </c>
      <c r="C220" s="58"/>
      <c r="D220" s="683"/>
      <c r="E220" s="699"/>
      <c r="F220" s="700"/>
      <c r="G220" s="702"/>
      <c r="H220" s="705"/>
      <c r="I220" s="683"/>
      <c r="J220" s="702"/>
      <c r="K220" s="703"/>
      <c r="L220" s="704"/>
      <c r="M220" s="704"/>
      <c r="N220" s="58"/>
      <c r="O220" s="58"/>
      <c r="P220" s="83"/>
      <c r="Q220" s="701"/>
      <c r="R220" s="58" t="s">
        <v>29</v>
      </c>
      <c r="S220" s="245" t="s">
        <v>1844</v>
      </c>
      <c r="T220" s="1" t="s">
        <v>49</v>
      </c>
      <c r="U220" s="694"/>
      <c r="V220" s="694"/>
      <c r="W220" s="690"/>
      <c r="X220" s="683"/>
      <c r="Y220" s="683"/>
      <c r="Z220" s="683"/>
    </row>
    <row r="221" spans="1:27" s="45" customFormat="1" ht="16.95" customHeight="1" x14ac:dyDescent="0.25">
      <c r="A221" s="687"/>
      <c r="B221" s="58" t="s">
        <v>174</v>
      </c>
      <c r="C221" s="58"/>
      <c r="D221" s="683"/>
      <c r="E221" s="699"/>
      <c r="F221" s="700"/>
      <c r="G221" s="702"/>
      <c r="H221" s="705"/>
      <c r="I221" s="683"/>
      <c r="J221" s="702"/>
      <c r="K221" s="703"/>
      <c r="L221" s="704"/>
      <c r="M221" s="704"/>
      <c r="N221" s="58"/>
      <c r="O221" s="58"/>
      <c r="P221" s="83"/>
      <c r="Q221" s="701"/>
      <c r="R221" s="58" t="s">
        <v>29</v>
      </c>
      <c r="S221" s="245" t="s">
        <v>1845</v>
      </c>
      <c r="T221" s="1" t="s">
        <v>49</v>
      </c>
      <c r="U221" s="694"/>
      <c r="V221" s="694"/>
      <c r="W221" s="690"/>
      <c r="X221" s="683"/>
      <c r="Y221" s="683"/>
      <c r="Z221" s="683"/>
    </row>
    <row r="222" spans="1:27" s="45" customFormat="1" ht="29.4" customHeight="1" x14ac:dyDescent="0.25">
      <c r="A222" s="687"/>
      <c r="B222" s="58" t="s">
        <v>174</v>
      </c>
      <c r="C222" s="58"/>
      <c r="D222" s="683"/>
      <c r="E222" s="699"/>
      <c r="F222" s="700"/>
      <c r="G222" s="702"/>
      <c r="H222" s="705"/>
      <c r="I222" s="683"/>
      <c r="J222" s="702"/>
      <c r="K222" s="703"/>
      <c r="L222" s="704"/>
      <c r="M222" s="704"/>
      <c r="N222" s="58"/>
      <c r="O222" s="58"/>
      <c r="P222" s="83"/>
      <c r="Q222" s="701"/>
      <c r="R222" s="58" t="s">
        <v>29</v>
      </c>
      <c r="S222" s="83" t="s">
        <v>234</v>
      </c>
      <c r="T222" s="1" t="s">
        <v>49</v>
      </c>
      <c r="U222" s="694"/>
      <c r="V222" s="694"/>
      <c r="W222" s="690"/>
      <c r="X222" s="683"/>
      <c r="Y222" s="683"/>
      <c r="Z222" s="683"/>
    </row>
    <row r="223" spans="1:27" s="45" customFormat="1" ht="15.75" customHeight="1" x14ac:dyDescent="0.25">
      <c r="A223" s="687"/>
      <c r="B223" s="58" t="s">
        <v>174</v>
      </c>
      <c r="C223" s="58"/>
      <c r="D223" s="683"/>
      <c r="E223" s="699"/>
      <c r="F223" s="700"/>
      <c r="G223" s="702"/>
      <c r="H223" s="705"/>
      <c r="I223" s="683"/>
      <c r="J223" s="702"/>
      <c r="K223" s="703"/>
      <c r="L223" s="704"/>
      <c r="M223" s="704"/>
      <c r="N223" s="58"/>
      <c r="O223" s="58"/>
      <c r="P223" s="83"/>
      <c r="Q223" s="701"/>
      <c r="R223" s="58" t="s">
        <v>29</v>
      </c>
      <c r="S223" s="245" t="s">
        <v>1846</v>
      </c>
      <c r="T223" s="1" t="s">
        <v>49</v>
      </c>
      <c r="U223" s="694"/>
      <c r="V223" s="694"/>
      <c r="W223" s="690"/>
      <c r="X223" s="683"/>
      <c r="Y223" s="683"/>
      <c r="Z223" s="683"/>
    </row>
    <row r="224" spans="1:27" s="45" customFormat="1" ht="15.75" customHeight="1" x14ac:dyDescent="0.25">
      <c r="A224" s="687"/>
      <c r="B224" s="58" t="s">
        <v>174</v>
      </c>
      <c r="C224" s="58"/>
      <c r="D224" s="683"/>
      <c r="E224" s="699"/>
      <c r="F224" s="700"/>
      <c r="G224" s="702"/>
      <c r="H224" s="705"/>
      <c r="I224" s="683"/>
      <c r="J224" s="702"/>
      <c r="K224" s="703"/>
      <c r="L224" s="704"/>
      <c r="M224" s="704"/>
      <c r="N224" s="58"/>
      <c r="O224" s="58"/>
      <c r="P224" s="83"/>
      <c r="Q224" s="701"/>
      <c r="R224" s="58" t="s">
        <v>29</v>
      </c>
      <c r="S224" s="245" t="s">
        <v>1847</v>
      </c>
      <c r="T224" s="1" t="s">
        <v>49</v>
      </c>
      <c r="U224" s="694"/>
      <c r="V224" s="694"/>
      <c r="W224" s="690"/>
      <c r="X224" s="683"/>
      <c r="Y224" s="683"/>
      <c r="Z224" s="683"/>
    </row>
    <row r="225" spans="1:27" s="45" customFormat="1" ht="15.75" customHeight="1" x14ac:dyDescent="0.25">
      <c r="A225" s="679" t="s">
        <v>1848</v>
      </c>
      <c r="B225" s="58" t="s">
        <v>174</v>
      </c>
      <c r="C225" s="87"/>
      <c r="D225" s="686" t="s">
        <v>1849</v>
      </c>
      <c r="E225" s="682" t="s">
        <v>1850</v>
      </c>
      <c r="F225" s="684">
        <v>43696</v>
      </c>
      <c r="G225" s="681">
        <v>45157</v>
      </c>
      <c r="H225" s="689" t="s">
        <v>332</v>
      </c>
      <c r="I225" s="690" t="s">
        <v>28</v>
      </c>
      <c r="J225" s="681">
        <f>G225-540</f>
        <v>44617</v>
      </c>
      <c r="K225" s="685"/>
      <c r="L225" s="688">
        <v>0</v>
      </c>
      <c r="M225" s="688">
        <v>0</v>
      </c>
      <c r="N225" s="58"/>
      <c r="O225" s="381"/>
      <c r="P225" s="87"/>
      <c r="Q225" s="692" t="s">
        <v>29</v>
      </c>
      <c r="R225" s="116" t="s">
        <v>29</v>
      </c>
      <c r="S225" s="690" t="s">
        <v>1851</v>
      </c>
      <c r="T225" s="690" t="s">
        <v>39</v>
      </c>
      <c r="U225" s="694" t="s">
        <v>95</v>
      </c>
      <c r="V225" s="695" t="s">
        <v>87</v>
      </c>
      <c r="W225" s="691" t="s">
        <v>87</v>
      </c>
      <c r="X225" s="679" t="s">
        <v>98</v>
      </c>
      <c r="Y225" s="691" t="s">
        <v>54</v>
      </c>
      <c r="Z225" s="682"/>
    </row>
    <row r="226" spans="1:27" s="45" customFormat="1" ht="15.75" customHeight="1" x14ac:dyDescent="0.25">
      <c r="A226" s="680"/>
      <c r="B226" s="58" t="s">
        <v>174</v>
      </c>
      <c r="C226" s="58"/>
      <c r="D226" s="687"/>
      <c r="E226" s="683"/>
      <c r="F226" s="681"/>
      <c r="G226" s="681"/>
      <c r="H226" s="689"/>
      <c r="I226" s="690"/>
      <c r="J226" s="681"/>
      <c r="K226" s="685"/>
      <c r="L226" s="688"/>
      <c r="M226" s="688"/>
      <c r="N226" s="58"/>
      <c r="O226" s="83"/>
      <c r="P226" s="58"/>
      <c r="Q226" s="693"/>
      <c r="R226" s="116" t="s">
        <v>29</v>
      </c>
      <c r="S226" s="690"/>
      <c r="T226" s="690"/>
      <c r="U226" s="694"/>
      <c r="V226" s="696"/>
      <c r="W226" s="690"/>
      <c r="X226" s="680"/>
      <c r="Y226" s="690"/>
      <c r="Z226" s="683"/>
    </row>
    <row r="227" spans="1:27" s="45" customFormat="1" ht="15.75" customHeight="1" x14ac:dyDescent="0.25">
      <c r="A227" s="680"/>
      <c r="B227" s="58" t="s">
        <v>174</v>
      </c>
      <c r="C227" s="58"/>
      <c r="D227" s="687"/>
      <c r="E227" s="683"/>
      <c r="F227" s="681"/>
      <c r="G227" s="681"/>
      <c r="H227" s="689"/>
      <c r="I227" s="690"/>
      <c r="J227" s="681"/>
      <c r="K227" s="685"/>
      <c r="L227" s="688"/>
      <c r="M227" s="688"/>
      <c r="N227" s="58"/>
      <c r="O227" s="83"/>
      <c r="P227" s="58"/>
      <c r="Q227" s="693"/>
      <c r="R227" s="116" t="s">
        <v>29</v>
      </c>
      <c r="S227" s="690"/>
      <c r="T227" s="690"/>
      <c r="U227" s="694"/>
      <c r="V227" s="696"/>
      <c r="W227" s="690"/>
      <c r="X227" s="680"/>
      <c r="Y227" s="690"/>
      <c r="Z227" s="683"/>
    </row>
    <row r="228" spans="1:27" s="45" customFormat="1" ht="34.5" customHeight="1" x14ac:dyDescent="0.25">
      <c r="A228" s="680"/>
      <c r="B228" s="58" t="s">
        <v>174</v>
      </c>
      <c r="C228" s="58"/>
      <c r="D228" s="687"/>
      <c r="E228" s="683"/>
      <c r="F228" s="681"/>
      <c r="G228" s="681"/>
      <c r="H228" s="689"/>
      <c r="I228" s="690"/>
      <c r="J228" s="681"/>
      <c r="K228" s="685"/>
      <c r="L228" s="688"/>
      <c r="M228" s="688"/>
      <c r="N228" s="58"/>
      <c r="O228" s="83"/>
      <c r="P228" s="58"/>
      <c r="Q228" s="693"/>
      <c r="R228" s="116" t="s">
        <v>29</v>
      </c>
      <c r="S228" s="690"/>
      <c r="T228" s="690"/>
      <c r="U228" s="694"/>
      <c r="V228" s="697"/>
      <c r="W228" s="698"/>
      <c r="X228" s="680"/>
      <c r="Y228" s="690"/>
      <c r="Z228" s="683"/>
    </row>
    <row r="229" spans="1:27" s="45" customFormat="1" ht="29.4" customHeight="1" x14ac:dyDescent="0.3">
      <c r="A229" s="210"/>
      <c r="B229" s="58" t="s">
        <v>174</v>
      </c>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row>
    <row r="230" spans="1:27" s="45" customFormat="1" ht="29.4" customHeight="1" x14ac:dyDescent="0.25">
      <c r="A230" s="17"/>
      <c r="B230" s="32"/>
      <c r="C230" s="17"/>
      <c r="D230" s="17"/>
      <c r="E230" s="17"/>
      <c r="F230" s="35"/>
      <c r="G230" s="35"/>
      <c r="H230" s="102"/>
      <c r="I230" s="35"/>
      <c r="J230" s="35"/>
      <c r="K230" s="35"/>
      <c r="L230" s="128"/>
      <c r="M230" s="136"/>
      <c r="N230" s="67"/>
      <c r="O230" s="67"/>
      <c r="P230" s="67"/>
      <c r="Q230" s="103"/>
      <c r="R230" s="17"/>
      <c r="S230" s="17"/>
      <c r="T230" s="17"/>
      <c r="U230" s="202"/>
      <c r="V230" s="202"/>
      <c r="W230" s="202"/>
      <c r="X230" s="17"/>
      <c r="Y230" s="17"/>
      <c r="Z230" s="17"/>
    </row>
    <row r="231" spans="1:27" s="45" customFormat="1" ht="29.4" customHeight="1" x14ac:dyDescent="0.25">
      <c r="A231" s="17"/>
      <c r="B231" s="17"/>
      <c r="C231" s="17"/>
      <c r="D231" s="17"/>
      <c r="E231" s="17"/>
      <c r="F231" s="35"/>
      <c r="G231" s="35"/>
      <c r="H231" s="102"/>
      <c r="I231" s="32"/>
      <c r="J231" s="35"/>
      <c r="K231" s="35"/>
      <c r="L231" s="128"/>
      <c r="M231" s="136"/>
      <c r="N231" s="67"/>
      <c r="O231" s="67"/>
      <c r="P231" s="67"/>
      <c r="Q231" s="103"/>
      <c r="R231" s="17"/>
      <c r="S231" s="17"/>
      <c r="T231" s="17"/>
      <c r="U231" s="102"/>
      <c r="V231" s="102"/>
      <c r="W231" s="102"/>
      <c r="X231" s="17"/>
      <c r="Y231" s="17"/>
      <c r="Z231" s="17"/>
    </row>
    <row r="232" spans="1:27" s="45" customFormat="1" ht="38.4" customHeight="1" x14ac:dyDescent="0.25">
      <c r="A232" s="203"/>
      <c r="C232" s="17"/>
      <c r="D232" s="204"/>
      <c r="E232" s="203"/>
      <c r="F232" s="35"/>
      <c r="G232" s="35"/>
      <c r="H232" s="32"/>
      <c r="J232" s="64"/>
      <c r="K232" s="64"/>
      <c r="L232" s="135"/>
      <c r="M232" s="135"/>
      <c r="N232" s="67"/>
      <c r="O232" s="67"/>
      <c r="P232" s="67"/>
      <c r="Q232" s="100"/>
      <c r="S232" s="204"/>
      <c r="U232" s="17"/>
      <c r="X232" s="17"/>
      <c r="Z232" s="17"/>
    </row>
    <row r="233" spans="1:27" s="45" customFormat="1" ht="29.4" customHeight="1" x14ac:dyDescent="0.25">
      <c r="A233" s="17"/>
      <c r="B233" s="17"/>
      <c r="C233" s="17"/>
      <c r="D233" s="17"/>
      <c r="E233" s="17"/>
      <c r="F233" s="35"/>
      <c r="G233" s="35"/>
      <c r="H233" s="102"/>
      <c r="I233" s="35"/>
      <c r="J233" s="35"/>
      <c r="K233" s="35"/>
      <c r="L233" s="107"/>
      <c r="M233" s="104"/>
      <c r="N233" s="67"/>
      <c r="O233" s="67"/>
      <c r="P233" s="67"/>
      <c r="Q233" s="103"/>
      <c r="R233" s="17"/>
      <c r="S233" s="17"/>
      <c r="T233" s="17"/>
      <c r="U233" s="17"/>
      <c r="V233" s="17"/>
      <c r="W233" s="17"/>
      <c r="X233" s="17"/>
      <c r="Y233" s="17"/>
      <c r="Z233" s="17"/>
    </row>
    <row r="234" spans="1:27" s="45" customFormat="1" ht="29.4" customHeight="1" x14ac:dyDescent="0.25">
      <c r="A234" s="32"/>
      <c r="B234" s="32"/>
      <c r="C234" s="32"/>
      <c r="D234" s="17"/>
      <c r="E234" s="17"/>
      <c r="F234" s="25"/>
      <c r="G234" s="25"/>
      <c r="H234" s="102"/>
      <c r="I234" s="32"/>
      <c r="J234" s="35"/>
      <c r="K234" s="35"/>
      <c r="L234" s="105"/>
      <c r="M234" s="23"/>
      <c r="N234" s="23"/>
      <c r="O234" s="23"/>
      <c r="P234" s="23"/>
      <c r="Q234" s="103"/>
      <c r="R234" s="32"/>
      <c r="S234" s="17"/>
      <c r="T234" s="17"/>
      <c r="U234" s="17"/>
      <c r="V234" s="17"/>
      <c r="W234" s="17"/>
      <c r="X234" s="17"/>
      <c r="Y234" s="17"/>
      <c r="Z234" s="106"/>
    </row>
    <row r="235" spans="1:27" s="45" customFormat="1" ht="49.95" customHeight="1" x14ac:dyDescent="0.25">
      <c r="A235" s="32"/>
      <c r="B235" s="32"/>
      <c r="C235" s="32"/>
      <c r="D235" s="17"/>
      <c r="E235" s="17"/>
      <c r="F235" s="25"/>
      <c r="G235" s="25"/>
      <c r="H235" s="102"/>
      <c r="I235" s="25"/>
      <c r="J235" s="35"/>
      <c r="K235" s="35"/>
      <c r="L235" s="23"/>
      <c r="M235" s="23"/>
      <c r="N235" s="23"/>
      <c r="O235" s="23"/>
      <c r="P235" s="23"/>
      <c r="Q235" s="103"/>
      <c r="R235" s="17"/>
      <c r="S235" s="17"/>
      <c r="T235" s="17"/>
      <c r="U235" s="102"/>
      <c r="V235" s="102"/>
      <c r="W235" s="102"/>
      <c r="X235" s="17"/>
      <c r="Y235" s="17"/>
      <c r="Z235" s="17"/>
    </row>
  </sheetData>
  <autoFilter ref="A1:AC212" xr:uid="{E1B1CF77-2D50-43AA-BFF9-F52B75EDE5E3}"/>
  <sortState xmlns:xlrd2="http://schemas.microsoft.com/office/spreadsheetml/2017/richdata2" ref="A2:AA235">
    <sortCondition ref="G2:G235"/>
  </sortState>
  <mergeCells count="76">
    <mergeCell ref="W6:W18"/>
    <mergeCell ref="M6:M18"/>
    <mergeCell ref="U6:U18"/>
    <mergeCell ref="Z6:Z18"/>
    <mergeCell ref="L6:L18"/>
    <mergeCell ref="T6:T18"/>
    <mergeCell ref="Q6:Q18"/>
    <mergeCell ref="R6:R18"/>
    <mergeCell ref="X6:X18"/>
    <mergeCell ref="Y6:Y18"/>
    <mergeCell ref="A6:A18"/>
    <mergeCell ref="D6:D18"/>
    <mergeCell ref="E6:E18"/>
    <mergeCell ref="H6:H18"/>
    <mergeCell ref="V6:V18"/>
    <mergeCell ref="I6:I18"/>
    <mergeCell ref="J6:J18"/>
    <mergeCell ref="K6:K18"/>
    <mergeCell ref="F6:F18"/>
    <mergeCell ref="G6:G18"/>
    <mergeCell ref="Y219:Y224"/>
    <mergeCell ref="D219:D224"/>
    <mergeCell ref="Z219:Z224"/>
    <mergeCell ref="K219:K224"/>
    <mergeCell ref="M219:M224"/>
    <mergeCell ref="W219:W224"/>
    <mergeCell ref="L219:L224"/>
    <mergeCell ref="V219:V224"/>
    <mergeCell ref="H219:H224"/>
    <mergeCell ref="G219:G224"/>
    <mergeCell ref="X219:X224"/>
    <mergeCell ref="A219:A224"/>
    <mergeCell ref="E219:E224"/>
    <mergeCell ref="F219:F224"/>
    <mergeCell ref="U219:U224"/>
    <mergeCell ref="Q219:Q224"/>
    <mergeCell ref="I219:I224"/>
    <mergeCell ref="J219:J224"/>
    <mergeCell ref="Z225:Z228"/>
    <mergeCell ref="S225:S228"/>
    <mergeCell ref="Y225:Y228"/>
    <mergeCell ref="Q225:Q228"/>
    <mergeCell ref="T225:T228"/>
    <mergeCell ref="U225:U228"/>
    <mergeCell ref="V225:V228"/>
    <mergeCell ref="W225:W228"/>
    <mergeCell ref="X225:X228"/>
    <mergeCell ref="M225:M228"/>
    <mergeCell ref="H225:H228"/>
    <mergeCell ref="I225:I228"/>
    <mergeCell ref="J225:J228"/>
    <mergeCell ref="L225:L228"/>
    <mergeCell ref="A225:A228"/>
    <mergeCell ref="G225:G228"/>
    <mergeCell ref="E225:E228"/>
    <mergeCell ref="F225:F228"/>
    <mergeCell ref="K225:K228"/>
    <mergeCell ref="D225:D228"/>
    <mergeCell ref="Z19:Z23"/>
    <mergeCell ref="J19:J23"/>
    <mergeCell ref="L19:L23"/>
    <mergeCell ref="U19:U23"/>
    <mergeCell ref="Q19:Q23"/>
    <mergeCell ref="X19:X23"/>
    <mergeCell ref="K19:K23"/>
    <mergeCell ref="Y19:Y23"/>
    <mergeCell ref="I19:I23"/>
    <mergeCell ref="H19:H23"/>
    <mergeCell ref="V19:V23"/>
    <mergeCell ref="W19:W23"/>
    <mergeCell ref="M19:M23"/>
    <mergeCell ref="E19:E23"/>
    <mergeCell ref="A19:A23"/>
    <mergeCell ref="F19:F23"/>
    <mergeCell ref="D19:D23"/>
    <mergeCell ref="G19:G23"/>
  </mergeCells>
  <hyperlinks>
    <hyperlink ref="Z114" r:id="rId1" display="07_CCTV - Bradling Security\SLA or Contract" xr:uid="{00000000-0004-0000-0000-000000000000}"/>
  </hyperlinks>
  <pageMargins left="0.7" right="0.7" top="0.75" bottom="0.75" header="0.3" footer="0.3"/>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A795784FEAAB439C700CD17F9F362D" ma:contentTypeVersion="16" ma:contentTypeDescription="Create a new document." ma:contentTypeScope="" ma:versionID="427a1280b25c5fe9606c3921ebb34bac">
  <xsd:schema xmlns:xsd="http://www.w3.org/2001/XMLSchema" xmlns:xs="http://www.w3.org/2001/XMLSchema" xmlns:p="http://schemas.microsoft.com/office/2006/metadata/properties" xmlns:ns2="e459a3de-3c21-42d2-a615-d547ed84a423" xmlns:ns3="39056b13-3a9e-4da0-91a9-61baa81d8232" targetNamespace="http://schemas.microsoft.com/office/2006/metadata/properties" ma:root="true" ma:fieldsID="776949c89ef96db54186954511d0c420" ns2:_="" ns3:_="">
    <xsd:import namespace="e459a3de-3c21-42d2-a615-d547ed84a423"/>
    <xsd:import namespace="39056b13-3a9e-4da0-91a9-61baa81d82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test" minOccurs="0"/>
                <xsd:element ref="ns2:Date" minOccurs="0"/>
                <xsd:element ref="ns2:LocalAuthority"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9a3de-3c21-42d2-a615-d547ed84a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239f153-b36f-4afc-bb95-d3e0301e92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LA Name" ma:description="Name of local authority who this contract is for" ma:format="Dropdown" ma:list="UserInfo" ma:SharePointGroup="0" ma:internalName="te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 ma:index="20" nillable="true" ma:displayName="Date" ma:format="DateOnly" ma:internalName="Date">
      <xsd:simpleType>
        <xsd:restriction base="dms:DateTime"/>
      </xsd:simpleType>
    </xsd:element>
    <xsd:element name="LocalAuthority" ma:index="21" nillable="true" ma:displayName="Local Authority" ma:format="Dropdown" ma:internalName="LocalAuthority">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056b13-3a9e-4da0-91a9-61baa81d8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217ae2f-5d24-473b-bbdd-199c91004df1}" ma:internalName="TaxCatchAll" ma:showField="CatchAllData" ma:web="39056b13-3a9e-4da0-91a9-61baa81d82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9056b13-3a9e-4da0-91a9-61baa81d8232">
      <UserInfo>
        <DisplayName/>
        <AccountId xsi:nil="true"/>
        <AccountType/>
      </UserInfo>
    </SharedWithUsers>
    <TaxCatchAll xmlns="39056b13-3a9e-4da0-91a9-61baa81d8232" xsi:nil="true"/>
    <lcf76f155ced4ddcb4097134ff3c332f xmlns="e459a3de-3c21-42d2-a615-d547ed84a423">
      <Terms xmlns="http://schemas.microsoft.com/office/infopath/2007/PartnerControls"/>
    </lcf76f155ced4ddcb4097134ff3c332f>
    <Date xmlns="e459a3de-3c21-42d2-a615-d547ed84a423" xsi:nil="true"/>
    <test xmlns="e459a3de-3c21-42d2-a615-d547ed84a423">
      <UserInfo>
        <DisplayName/>
        <AccountId xsi:nil="true"/>
        <AccountType/>
      </UserInfo>
    </test>
    <LocalAuthority xmlns="e459a3de-3c21-42d2-a615-d547ed84a42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32E5AA-3E9E-4996-89A1-C55DDB47C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9a3de-3c21-42d2-a615-d547ed84a423"/>
    <ds:schemaRef ds:uri="39056b13-3a9e-4da0-91a9-61baa81d8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6C1AED-5FCF-4D5E-9EC5-C3369FE31C7F}">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39056b13-3a9e-4da0-91a9-61baa81d8232"/>
    <ds:schemaRef ds:uri="e459a3de-3c21-42d2-a615-d547ed84a423"/>
    <ds:schemaRef ds:uri="http://www.w3.org/XML/1998/namespace"/>
    <ds:schemaRef ds:uri="http://purl.org/dc/terms/"/>
  </ds:schemaRefs>
</ds:datastoreItem>
</file>

<file path=customXml/itemProps3.xml><?xml version="1.0" encoding="utf-8"?>
<ds:datastoreItem xmlns:ds="http://schemas.openxmlformats.org/officeDocument/2006/customXml" ds:itemID="{E95CAB29-5D74-4249-8DC3-280D98455D73}">
  <ds:schemaRefs>
    <ds:schemaRef ds:uri="http://schemas.microsoft.com/office/2006/metadata/longProperties"/>
  </ds:schemaRefs>
</ds:datastoreItem>
</file>

<file path=customXml/itemProps4.xml><?xml version="1.0" encoding="utf-8"?>
<ds:datastoreItem xmlns:ds="http://schemas.openxmlformats.org/officeDocument/2006/customXml" ds:itemID="{392B5AE7-AC17-485D-84D2-F7EE22ECEE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Contracts Register</vt:lpstr>
      <vt:lpstr>Expired Contracts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Baxter, Will</dc:creator>
  <cp:keywords/>
  <dc:description/>
  <cp:lastModifiedBy>Sargeant, Claire-Louise</cp:lastModifiedBy>
  <cp:revision/>
  <dcterms:created xsi:type="dcterms:W3CDTF">2014-06-12T09:47:41Z</dcterms:created>
  <dcterms:modified xsi:type="dcterms:W3CDTF">2024-06-14T07:27:11Z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Sargeant, Claire-Louise</vt:lpwstr>
  </property>
  <property fmtid="{D5CDD505-2E9C-101B-9397-08002B2CF9AE}" pid="4" name="Order">
    <vt:lpwstr>25000.0000000000</vt:lpwstr>
  </property>
  <property fmtid="{D5CDD505-2E9C-101B-9397-08002B2CF9AE}" pid="5" name="xd_ProgID">
    <vt:lpwstr/>
  </property>
  <property fmtid="{D5CDD505-2E9C-101B-9397-08002B2CF9AE}" pid="6" name="_ExtendedDescription">
    <vt:lpwstr/>
  </property>
  <property fmtid="{D5CDD505-2E9C-101B-9397-08002B2CF9AE}" pid="7" name="SharedWithUsers">
    <vt:lpwstr/>
  </property>
  <property fmtid="{D5CDD505-2E9C-101B-9397-08002B2CF9AE}" pid="8" name="_ColorTag">
    <vt:lpwstr/>
  </property>
  <property fmtid="{D5CDD505-2E9C-101B-9397-08002B2CF9AE}" pid="9" name="display_urn:schemas-microsoft-com:office:office#Author">
    <vt:lpwstr>Sargeant, Claire-Louise</vt:lpwstr>
  </property>
  <property fmtid="{D5CDD505-2E9C-101B-9397-08002B2CF9AE}" pid="10" name="ComplianceAssetId">
    <vt:lpwstr/>
  </property>
  <property fmtid="{D5CDD505-2E9C-101B-9397-08002B2CF9AE}" pid="11" name="TemplateUrl">
    <vt:lpwstr/>
  </property>
  <property fmtid="{D5CDD505-2E9C-101B-9397-08002B2CF9AE}" pid="12" name="TriggerFlowInfo">
    <vt:lpwstr/>
  </property>
  <property fmtid="{D5CDD505-2E9C-101B-9397-08002B2CF9AE}" pid="13" name="_ColorHex">
    <vt:lpwstr/>
  </property>
  <property fmtid="{D5CDD505-2E9C-101B-9397-08002B2CF9AE}" pid="14" name="_Emoji">
    <vt:lpwstr/>
  </property>
  <property fmtid="{D5CDD505-2E9C-101B-9397-08002B2CF9AE}" pid="15" name="ContentTypeId">
    <vt:lpwstr>0x01010088A795784FEAAB439C700CD17F9F362D</vt:lpwstr>
  </property>
  <property fmtid="{D5CDD505-2E9C-101B-9397-08002B2CF9AE}" pid="16" name="MediaServiceImageTags">
    <vt:lpwstr/>
  </property>
</Properties>
</file>